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Plan1 (1)" sheetId="1" r:id="rId1"/>
  </sheets>
  <definedNames>
    <definedName name="_xlnm.Print_Area" localSheetId="0">'Plan1 (1)'!$A$1:$X$212</definedName>
  </definedNames>
  <calcPr fullCalcOnLoad="1"/>
</workbook>
</file>

<file path=xl/sharedStrings.xml><?xml version="1.0" encoding="utf-8"?>
<sst xmlns="http://schemas.openxmlformats.org/spreadsheetml/2006/main" count="74" uniqueCount="54">
  <si>
    <t>Período</t>
  </si>
  <si>
    <t>Remuneração</t>
  </si>
  <si>
    <t>13º/Sal</t>
  </si>
  <si>
    <t>Valor</t>
  </si>
  <si>
    <t>das Horas</t>
  </si>
  <si>
    <t>Substituído:</t>
  </si>
  <si>
    <t>Matrícula:</t>
  </si>
  <si>
    <t>Admissão:</t>
  </si>
  <si>
    <t>Total</t>
  </si>
  <si>
    <t>Mês</t>
  </si>
  <si>
    <t>Reflexos</t>
  </si>
  <si>
    <t xml:space="preserve">Total </t>
  </si>
  <si>
    <t>Devido</t>
  </si>
  <si>
    <t>Coeficiente</t>
  </si>
  <si>
    <t>Atualizado</t>
  </si>
  <si>
    <t>Base</t>
  </si>
  <si>
    <t>Dias</t>
  </si>
  <si>
    <t>Úteis</t>
  </si>
  <si>
    <t>Sab/</t>
  </si>
  <si>
    <t>Dom</t>
  </si>
  <si>
    <t>RSR</t>
  </si>
  <si>
    <t>L.Premio</t>
  </si>
  <si>
    <t>1/3 Férias</t>
  </si>
  <si>
    <t>Apip</t>
  </si>
  <si>
    <t>13º</t>
  </si>
  <si>
    <t>Parcela Previdencia Social</t>
  </si>
  <si>
    <t>Base de</t>
  </si>
  <si>
    <t>Empregado</t>
  </si>
  <si>
    <t>Empregador*</t>
  </si>
  <si>
    <t>Cálculo</t>
  </si>
  <si>
    <t>APIS e</t>
  </si>
  <si>
    <t>Lic.Premio</t>
  </si>
  <si>
    <t>Férias 1/3</t>
  </si>
  <si>
    <t>1) RESUMO</t>
  </si>
  <si>
    <t>JUROS DE MORA DE FORMA REGRESSIVA</t>
  </si>
  <si>
    <t>....R$</t>
  </si>
  <si>
    <t>REFLEXOS NO FGTS</t>
  </si>
  <si>
    <t>3) RESUMO GERAL</t>
  </si>
  <si>
    <t>TOTAL PREVIDENCIA SOCIAL (RESP. DO RECLAMADO).................................</t>
  </si>
  <si>
    <t>Nº Horas</t>
  </si>
  <si>
    <t>TOTAIS ATUALIZADOS ATÉ 01.12.2012</t>
  </si>
  <si>
    <t>DIREITO DO SUBSTITUÍDO ATUALIZADO ATÉ 01.12.2012..................................................</t>
  </si>
  <si>
    <t>TOTAL ATUALIZADO ATÉ 01.12.2012................................................................................................</t>
  </si>
  <si>
    <t>13º/12</t>
  </si>
  <si>
    <t>PRINCIPAL ATUALIZADO ATÉ 01.02.2013</t>
  </si>
  <si>
    <t>DIREITO ATUALIZADO ATÉ 01.12.2013</t>
  </si>
  <si>
    <t>MARIA DA SILVA</t>
  </si>
  <si>
    <t>125699-8</t>
  </si>
  <si>
    <t>Como Calcular o valor aproximado das horas extras</t>
  </si>
  <si>
    <t>1. Considerar nos cálculos os último 5 anos</t>
  </si>
  <si>
    <t>2. Alimentar a coluna "remuneração base" (na cor azul) com as verbas salariais</t>
  </si>
  <si>
    <t>(VP, Adicional por Mérito, Anuênio e Gratificação Semestral),</t>
  </si>
  <si>
    <t>3. Ver o valor estimado das horas-extras no quadro resumo no final da planilha</t>
  </si>
  <si>
    <t>SIMULADOR DOS CÁLCULOS DE HORAS EXTRAS BB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</si>
</sst>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* #,##0.0000000_);_(* \(#,##0.0000000\);_(* &quot;-&quot;??_);_(@_)"/>
    <numFmt numFmtId="169" formatCode="_(* #,##0.00000000_);_(* \(#,##0.00000000\);_(* &quot;-&quot;??_);_(@_)"/>
    <numFmt numFmtId="170" formatCode="_(* #,##0.0_);_(* \(#,##0.0\);_(* &quot;-&quot;??_);_(@_)"/>
    <numFmt numFmtId="171" formatCode="_(* #,##0_);_(* \(#,##0\);_(* &quot;-&quot;??_);_(@_)"/>
    <numFmt numFmtId="172" formatCode="[$-416]dddd\,\ d&quot; de &quot;mmmm&quot; de &quot;yyyy"/>
    <numFmt numFmtId="173" formatCode="[$-416]mmmm\-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dd/mm/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Bookman Old Style"/>
      <family val="1"/>
    </font>
    <font>
      <b/>
      <sz val="8"/>
      <name val="Bookman Old Style"/>
      <family val="1"/>
    </font>
    <font>
      <sz val="6"/>
      <name val="Bookman Old Style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63"/>
      <name val="Arial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sz val="8"/>
      <color indexed="9"/>
      <name val="Bookman Old Style"/>
      <family val="1"/>
    </font>
    <font>
      <sz val="9"/>
      <color indexed="9"/>
      <name val="Calibri"/>
      <family val="2"/>
    </font>
    <font>
      <sz val="9"/>
      <color indexed="9"/>
      <name val="Bookman Old Style"/>
      <family val="1"/>
    </font>
    <font>
      <b/>
      <sz val="8"/>
      <color indexed="9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2C2C2C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2"/>
      <color theme="1"/>
      <name val="Calibri"/>
      <family val="2"/>
    </font>
    <font>
      <sz val="10"/>
      <color theme="0"/>
      <name val="Calibri"/>
      <family val="2"/>
    </font>
    <font>
      <sz val="8"/>
      <color theme="0"/>
      <name val="Bookman Old Style"/>
      <family val="1"/>
    </font>
    <font>
      <sz val="9"/>
      <color theme="0"/>
      <name val="Calibri"/>
      <family val="2"/>
    </font>
    <font>
      <sz val="9"/>
      <color theme="0"/>
      <name val="Bookman Old Style"/>
      <family val="1"/>
    </font>
    <font>
      <b/>
      <sz val="8"/>
      <color theme="0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51">
    <xf numFmtId="0" fontId="0" fillId="0" borderId="0" xfId="0" applyFont="1" applyAlignment="1">
      <alignment/>
    </xf>
    <xf numFmtId="0" fontId="50" fillId="0" borderId="0" xfId="0" applyFont="1" applyAlignment="1">
      <alignment/>
    </xf>
    <xf numFmtId="43" fontId="50" fillId="0" borderId="10" xfId="51" applyFont="1" applyBorder="1" applyAlignment="1">
      <alignment/>
    </xf>
    <xf numFmtId="43" fontId="50" fillId="0" borderId="10" xfId="0" applyNumberFormat="1" applyFont="1" applyBorder="1" applyAlignment="1">
      <alignment/>
    </xf>
    <xf numFmtId="9" fontId="50" fillId="0" borderId="10" xfId="0" applyNumberFormat="1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5" xfId="0" applyFont="1" applyBorder="1" applyAlignment="1">
      <alignment/>
    </xf>
    <xf numFmtId="43" fontId="50" fillId="0" borderId="0" xfId="51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14" fontId="50" fillId="0" borderId="0" xfId="0" applyNumberFormat="1" applyFont="1" applyAlignment="1">
      <alignment/>
    </xf>
    <xf numFmtId="43" fontId="50" fillId="0" borderId="0" xfId="51" applyFont="1" applyAlignment="1">
      <alignment/>
    </xf>
    <xf numFmtId="43" fontId="50" fillId="0" borderId="0" xfId="0" applyNumberFormat="1" applyFont="1" applyAlignment="1">
      <alignment/>
    </xf>
    <xf numFmtId="43" fontId="2" fillId="0" borderId="0" xfId="51" applyFont="1" applyBorder="1" applyAlignment="1">
      <alignment/>
    </xf>
    <xf numFmtId="0" fontId="2" fillId="0" borderId="0" xfId="0" applyFont="1" applyBorder="1" applyAlignment="1">
      <alignment/>
    </xf>
    <xf numFmtId="0" fontId="5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43" fontId="4" fillId="0" borderId="19" xfId="51" applyFont="1" applyBorder="1" applyAlignment="1">
      <alignment/>
    </xf>
    <xf numFmtId="43" fontId="4" fillId="0" borderId="20" xfId="51" applyFont="1" applyBorder="1" applyAlignment="1">
      <alignment/>
    </xf>
    <xf numFmtId="43" fontId="4" fillId="0" borderId="21" xfId="51" applyFont="1" applyBorder="1" applyAlignment="1">
      <alignment/>
    </xf>
    <xf numFmtId="43" fontId="50" fillId="0" borderId="0" xfId="0" applyNumberFormat="1" applyFont="1" applyBorder="1" applyAlignment="1">
      <alignment/>
    </xf>
    <xf numFmtId="17" fontId="2" fillId="0" borderId="14" xfId="0" applyNumberFormat="1" applyFont="1" applyBorder="1" applyAlignment="1">
      <alignment horizontal="left"/>
    </xf>
    <xf numFmtId="43" fontId="2" fillId="0" borderId="15" xfId="0" applyNumberFormat="1" applyFont="1" applyBorder="1" applyAlignment="1">
      <alignment/>
    </xf>
    <xf numFmtId="43" fontId="2" fillId="0" borderId="15" xfId="51" applyFont="1" applyBorder="1" applyAlignment="1">
      <alignment/>
    </xf>
    <xf numFmtId="43" fontId="3" fillId="0" borderId="0" xfId="51" applyFont="1" applyBorder="1" applyAlignment="1">
      <alignment/>
    </xf>
    <xf numFmtId="0" fontId="3" fillId="0" borderId="0" xfId="0" applyFont="1" applyBorder="1" applyAlignment="1">
      <alignment/>
    </xf>
    <xf numFmtId="43" fontId="2" fillId="0" borderId="18" xfId="0" applyNumberFormat="1" applyFont="1" applyBorder="1" applyAlignment="1">
      <alignment/>
    </xf>
    <xf numFmtId="17" fontId="3" fillId="0" borderId="16" xfId="0" applyNumberFormat="1" applyFont="1" applyBorder="1" applyAlignment="1">
      <alignment horizontal="left"/>
    </xf>
    <xf numFmtId="43" fontId="3" fillId="0" borderId="17" xfId="51" applyFont="1" applyBorder="1" applyAlignment="1">
      <alignment/>
    </xf>
    <xf numFmtId="0" fontId="3" fillId="0" borderId="17" xfId="0" applyFont="1" applyBorder="1" applyAlignment="1">
      <alignment/>
    </xf>
    <xf numFmtId="43" fontId="3" fillId="0" borderId="18" xfId="0" applyNumberFormat="1" applyFont="1" applyBorder="1" applyAlignment="1">
      <alignment/>
    </xf>
    <xf numFmtId="0" fontId="2" fillId="0" borderId="14" xfId="0" applyFont="1" applyBorder="1" applyAlignment="1">
      <alignment/>
    </xf>
    <xf numFmtId="43" fontId="2" fillId="0" borderId="17" xfId="51" applyFont="1" applyBorder="1" applyAlignment="1">
      <alignment/>
    </xf>
    <xf numFmtId="0" fontId="2" fillId="0" borderId="17" xfId="0" applyFont="1" applyBorder="1" applyAlignment="1">
      <alignment/>
    </xf>
    <xf numFmtId="43" fontId="3" fillId="0" borderId="18" xfId="51" applyFont="1" applyBorder="1" applyAlignment="1">
      <alignment/>
    </xf>
    <xf numFmtId="0" fontId="3" fillId="0" borderId="0" xfId="0" applyFont="1" applyBorder="1" applyAlignment="1">
      <alignment horizontal="center"/>
    </xf>
    <xf numFmtId="43" fontId="50" fillId="0" borderId="18" xfId="0" applyNumberFormat="1" applyFont="1" applyBorder="1" applyAlignment="1">
      <alignment/>
    </xf>
    <xf numFmtId="0" fontId="52" fillId="0" borderId="10" xfId="0" applyFont="1" applyBorder="1" applyAlignment="1">
      <alignment/>
    </xf>
    <xf numFmtId="43" fontId="52" fillId="0" borderId="10" xfId="0" applyNumberFormat="1" applyFont="1" applyBorder="1" applyAlignment="1">
      <alignment/>
    </xf>
    <xf numFmtId="17" fontId="53" fillId="0" borderId="10" xfId="0" applyNumberFormat="1" applyFont="1" applyBorder="1" applyAlignment="1">
      <alignment horizontal="left"/>
    </xf>
    <xf numFmtId="0" fontId="52" fillId="0" borderId="0" xfId="0" applyFont="1" applyAlignment="1">
      <alignment/>
    </xf>
    <xf numFmtId="9" fontId="52" fillId="0" borderId="10" xfId="0" applyNumberFormat="1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5" xfId="0" applyFont="1" applyBorder="1" applyAlignment="1">
      <alignment/>
    </xf>
    <xf numFmtId="0" fontId="52" fillId="0" borderId="0" xfId="0" applyFont="1" applyBorder="1" applyAlignment="1">
      <alignment/>
    </xf>
    <xf numFmtId="14" fontId="50" fillId="0" borderId="16" xfId="0" applyNumberFormat="1" applyFont="1" applyBorder="1" applyAlignment="1">
      <alignment/>
    </xf>
    <xf numFmtId="14" fontId="50" fillId="0" borderId="17" xfId="0" applyNumberFormat="1" applyFont="1" applyBorder="1" applyAlignment="1">
      <alignment/>
    </xf>
    <xf numFmtId="43" fontId="50" fillId="0" borderId="17" xfId="51" applyFont="1" applyBorder="1" applyAlignment="1">
      <alignment/>
    </xf>
    <xf numFmtId="43" fontId="50" fillId="0" borderId="17" xfId="0" applyNumberFormat="1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54" fillId="0" borderId="12" xfId="0" applyFont="1" applyBorder="1" applyAlignment="1">
      <alignment/>
    </xf>
    <xf numFmtId="0" fontId="54" fillId="0" borderId="0" xfId="0" applyFont="1" applyBorder="1" applyAlignment="1">
      <alignment/>
    </xf>
    <xf numFmtId="43" fontId="54" fillId="0" borderId="0" xfId="51" applyFont="1" applyBorder="1" applyAlignment="1">
      <alignment/>
    </xf>
    <xf numFmtId="0" fontId="54" fillId="0" borderId="17" xfId="0" applyFont="1" applyBorder="1" applyAlignment="1">
      <alignment/>
    </xf>
    <xf numFmtId="171" fontId="54" fillId="0" borderId="10" xfId="51" applyNumberFormat="1" applyFont="1" applyBorder="1" applyAlignment="1">
      <alignment/>
    </xf>
    <xf numFmtId="171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0" fontId="52" fillId="0" borderId="14" xfId="0" applyFont="1" applyBorder="1" applyAlignment="1">
      <alignment/>
    </xf>
    <xf numFmtId="0" fontId="53" fillId="0" borderId="14" xfId="0" applyFont="1" applyBorder="1" applyAlignment="1">
      <alignment/>
    </xf>
    <xf numFmtId="0" fontId="55" fillId="0" borderId="14" xfId="0" applyFont="1" applyBorder="1" applyAlignment="1">
      <alignment/>
    </xf>
    <xf numFmtId="0" fontId="52" fillId="0" borderId="10" xfId="0" applyFont="1" applyBorder="1" applyAlignment="1">
      <alignment horizontal="center"/>
    </xf>
    <xf numFmtId="43" fontId="3" fillId="0" borderId="17" xfId="0" applyNumberFormat="1" applyFont="1" applyBorder="1" applyAlignment="1">
      <alignment/>
    </xf>
    <xf numFmtId="17" fontId="2" fillId="0" borderId="0" xfId="0" applyNumberFormat="1" applyFont="1" applyBorder="1" applyAlignment="1">
      <alignment horizontal="left"/>
    </xf>
    <xf numFmtId="0" fontId="52" fillId="0" borderId="1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7" fillId="0" borderId="14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4" xfId="0" applyNumberFormat="1" applyFont="1" applyBorder="1" applyAlignment="1">
      <alignment/>
    </xf>
    <xf numFmtId="17" fontId="2" fillId="0" borderId="16" xfId="0" applyNumberFormat="1" applyFont="1" applyBorder="1" applyAlignment="1">
      <alignment horizontal="left"/>
    </xf>
    <xf numFmtId="17" fontId="3" fillId="0" borderId="17" xfId="0" applyNumberFormat="1" applyFont="1" applyBorder="1" applyAlignment="1">
      <alignment horizontal="left"/>
    </xf>
    <xf numFmtId="0" fontId="52" fillId="13" borderId="10" xfId="0" applyFont="1" applyFill="1" applyBorder="1" applyAlignment="1">
      <alignment horizontal="center"/>
    </xf>
    <xf numFmtId="17" fontId="50" fillId="13" borderId="10" xfId="0" applyNumberFormat="1" applyFont="1" applyFill="1" applyBorder="1" applyAlignment="1">
      <alignment horizontal="left"/>
    </xf>
    <xf numFmtId="0" fontId="52" fillId="0" borderId="21" xfId="0" applyFont="1" applyBorder="1" applyAlignment="1">
      <alignment horizontal="center"/>
    </xf>
    <xf numFmtId="43" fontId="50" fillId="0" borderId="21" xfId="0" applyNumberFormat="1" applyFont="1" applyBorder="1" applyAlignment="1">
      <alignment/>
    </xf>
    <xf numFmtId="43" fontId="52" fillId="0" borderId="21" xfId="0" applyNumberFormat="1" applyFont="1" applyBorder="1" applyAlignment="1">
      <alignment/>
    </xf>
    <xf numFmtId="43" fontId="50" fillId="0" borderId="15" xfId="0" applyNumberFormat="1" applyFont="1" applyBorder="1" applyAlignment="1">
      <alignment/>
    </xf>
    <xf numFmtId="0" fontId="55" fillId="0" borderId="15" xfId="0" applyFont="1" applyBorder="1" applyAlignment="1">
      <alignment horizontal="center"/>
    </xf>
    <xf numFmtId="0" fontId="54" fillId="13" borderId="10" xfId="0" applyFont="1" applyFill="1" applyBorder="1" applyAlignment="1">
      <alignment horizontal="center"/>
    </xf>
    <xf numFmtId="0" fontId="52" fillId="13" borderId="22" xfId="0" applyFont="1" applyFill="1" applyBorder="1" applyAlignment="1">
      <alignment horizontal="center"/>
    </xf>
    <xf numFmtId="171" fontId="54" fillId="13" borderId="10" xfId="51" applyNumberFormat="1" applyFont="1" applyFill="1" applyBorder="1" applyAlignment="1">
      <alignment/>
    </xf>
    <xf numFmtId="171" fontId="54" fillId="13" borderId="10" xfId="0" applyNumberFormat="1" applyFont="1" applyFill="1" applyBorder="1" applyAlignment="1">
      <alignment/>
    </xf>
    <xf numFmtId="43" fontId="50" fillId="13" borderId="10" xfId="51" applyFont="1" applyFill="1" applyBorder="1" applyAlignment="1">
      <alignment/>
    </xf>
    <xf numFmtId="171" fontId="5" fillId="13" borderId="10" xfId="51" applyNumberFormat="1" applyFont="1" applyFill="1" applyBorder="1" applyAlignment="1">
      <alignment/>
    </xf>
    <xf numFmtId="43" fontId="5" fillId="13" borderId="10" xfId="0" applyNumberFormat="1" applyFont="1" applyFill="1" applyBorder="1" applyAlignment="1">
      <alignment/>
    </xf>
    <xf numFmtId="43" fontId="50" fillId="13" borderId="10" xfId="0" applyNumberFormat="1" applyFont="1" applyFill="1" applyBorder="1" applyAlignment="1">
      <alignment/>
    </xf>
    <xf numFmtId="168" fontId="50" fillId="13" borderId="10" xfId="51" applyNumberFormat="1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43" fontId="50" fillId="33" borderId="10" xfId="51" applyFont="1" applyFill="1" applyBorder="1" applyAlignment="1">
      <alignment/>
    </xf>
    <xf numFmtId="17" fontId="50" fillId="0" borderId="11" xfId="0" applyNumberFormat="1" applyFont="1" applyBorder="1" applyAlignment="1">
      <alignment horizontal="left"/>
    </xf>
    <xf numFmtId="171" fontId="54" fillId="0" borderId="12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0" fillId="13" borderId="19" xfId="0" applyFont="1" applyFill="1" applyBorder="1" applyAlignment="1">
      <alignment horizontal="center"/>
    </xf>
    <xf numFmtId="0" fontId="50" fillId="13" borderId="20" xfId="0" applyFont="1" applyFill="1" applyBorder="1" applyAlignment="1">
      <alignment horizontal="center"/>
    </xf>
    <xf numFmtId="0" fontId="50" fillId="13" borderId="21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3" fillId="0" borderId="19" xfId="0" applyNumberFormat="1" applyFont="1" applyBorder="1" applyAlignment="1">
      <alignment horizontal="center"/>
    </xf>
    <xf numFmtId="17" fontId="3" fillId="0" borderId="20" xfId="0" applyNumberFormat="1" applyFont="1" applyBorder="1" applyAlignment="1">
      <alignment horizontal="center"/>
    </xf>
    <xf numFmtId="17" fontId="3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0" fillId="34" borderId="0" xfId="0" applyFont="1" applyFill="1" applyBorder="1" applyAlignment="1">
      <alignment/>
    </xf>
    <xf numFmtId="0" fontId="50" fillId="34" borderId="15" xfId="0" applyFont="1" applyFill="1" applyBorder="1" applyAlignment="1">
      <alignment/>
    </xf>
    <xf numFmtId="0" fontId="50" fillId="34" borderId="17" xfId="0" applyFont="1" applyFill="1" applyBorder="1" applyAlignment="1">
      <alignment/>
    </xf>
    <xf numFmtId="0" fontId="50" fillId="34" borderId="18" xfId="0" applyFont="1" applyFill="1" applyBorder="1" applyAlignment="1">
      <alignment/>
    </xf>
    <xf numFmtId="0" fontId="55" fillId="34" borderId="14" xfId="0" applyFont="1" applyFill="1" applyBorder="1" applyAlignment="1">
      <alignment/>
    </xf>
    <xf numFmtId="0" fontId="55" fillId="34" borderId="16" xfId="0" applyFont="1" applyFill="1" applyBorder="1" applyAlignment="1">
      <alignment/>
    </xf>
    <xf numFmtId="0" fontId="59" fillId="34" borderId="19" xfId="0" applyFont="1" applyFill="1" applyBorder="1" applyAlignment="1">
      <alignment horizontal="center"/>
    </xf>
    <xf numFmtId="0" fontId="59" fillId="34" borderId="20" xfId="0" applyFont="1" applyFill="1" applyBorder="1" applyAlignment="1">
      <alignment horizontal="center"/>
    </xf>
    <xf numFmtId="0" fontId="59" fillId="34" borderId="21" xfId="0" applyFont="1" applyFill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17" fontId="63" fillId="0" borderId="0" xfId="0" applyNumberFormat="1" applyFont="1" applyAlignment="1">
      <alignment/>
    </xf>
    <xf numFmtId="43" fontId="63" fillId="0" borderId="0" xfId="51" applyFont="1" applyBorder="1" applyAlignment="1">
      <alignment/>
    </xf>
    <xf numFmtId="43" fontId="61" fillId="0" borderId="0" xfId="0" applyNumberFormat="1" applyFont="1" applyAlignment="1">
      <alignment/>
    </xf>
    <xf numFmtId="43" fontId="61" fillId="0" borderId="0" xfId="51" applyFont="1" applyBorder="1" applyAlignment="1">
      <alignment/>
    </xf>
    <xf numFmtId="43" fontId="61" fillId="0" borderId="0" xfId="51" applyFont="1" applyAlignment="1">
      <alignment/>
    </xf>
    <xf numFmtId="43" fontId="61" fillId="0" borderId="10" xfId="0" applyNumberFormat="1" applyFont="1" applyBorder="1" applyAlignment="1">
      <alignment/>
    </xf>
    <xf numFmtId="4" fontId="60" fillId="0" borderId="0" xfId="0" applyNumberFormat="1" applyFont="1" applyAlignment="1">
      <alignment/>
    </xf>
    <xf numFmtId="43" fontId="60" fillId="0" borderId="0" xfId="0" applyNumberFormat="1" applyFont="1" applyAlignment="1">
      <alignment/>
    </xf>
    <xf numFmtId="43" fontId="61" fillId="0" borderId="10" xfId="51" applyFont="1" applyBorder="1" applyAlignment="1">
      <alignment/>
    </xf>
    <xf numFmtId="0" fontId="61" fillId="0" borderId="10" xfId="0" applyFont="1" applyBorder="1" applyAlignment="1">
      <alignment/>
    </xf>
    <xf numFmtId="43" fontId="60" fillId="0" borderId="10" xfId="51" applyFont="1" applyBorder="1" applyAlignment="1">
      <alignment horizontal="left"/>
    </xf>
    <xf numFmtId="43" fontId="60" fillId="0" borderId="0" xfId="51" applyFont="1" applyAlignment="1">
      <alignment/>
    </xf>
    <xf numFmtId="43" fontId="64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9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10.421875" style="1" customWidth="1"/>
    <col min="2" max="2" width="11.7109375" style="1" bestFit="1" customWidth="1"/>
    <col min="3" max="3" width="9.8515625" style="1" hidden="1" customWidth="1"/>
    <col min="4" max="4" width="8.8515625" style="1" hidden="1" customWidth="1"/>
    <col min="5" max="5" width="11.7109375" style="1" hidden="1" customWidth="1"/>
    <col min="6" max="6" width="4.57421875" style="66" bestFit="1" customWidth="1"/>
    <col min="7" max="7" width="4.140625" style="66" bestFit="1" customWidth="1"/>
    <col min="8" max="8" width="7.00390625" style="66" bestFit="1" customWidth="1"/>
    <col min="9" max="9" width="12.8515625" style="1" customWidth="1"/>
    <col min="10" max="10" width="9.00390625" style="1" bestFit="1" customWidth="1"/>
    <col min="11" max="11" width="5.140625" style="1" bestFit="1" customWidth="1"/>
    <col min="12" max="12" width="9.140625" style="1" bestFit="1" customWidth="1"/>
    <col min="13" max="13" width="9.00390625" style="1" bestFit="1" customWidth="1"/>
    <col min="14" max="14" width="10.28125" style="1" customWidth="1"/>
    <col min="15" max="15" width="10.57421875" style="1" bestFit="1" customWidth="1"/>
    <col min="16" max="16" width="11.57421875" style="1" bestFit="1" customWidth="1"/>
    <col min="17" max="17" width="5.421875" style="1" hidden="1" customWidth="1"/>
    <col min="18" max="19" width="11.421875" style="1" hidden="1" customWidth="1"/>
    <col min="20" max="20" width="9.8515625" style="1" hidden="1" customWidth="1"/>
    <col min="21" max="21" width="2.8515625" style="1" customWidth="1"/>
    <col min="22" max="22" width="9.8515625" style="20" hidden="1" customWidth="1"/>
    <col min="23" max="24" width="9.00390625" style="20" hidden="1" customWidth="1"/>
    <col min="25" max="25" width="9.140625" style="1" customWidth="1"/>
    <col min="26" max="58" width="9.140625" style="130" customWidth="1"/>
    <col min="59" max="16384" width="9.140625" style="1" customWidth="1"/>
  </cols>
  <sheetData>
    <row r="1" spans="1:24" ht="12.75">
      <c r="A1" s="5"/>
      <c r="B1" s="6"/>
      <c r="C1" s="6"/>
      <c r="D1" s="6"/>
      <c r="E1" s="6"/>
      <c r="F1" s="60"/>
      <c r="G1" s="60"/>
      <c r="H1" s="60"/>
      <c r="I1" s="6"/>
      <c r="J1" s="6"/>
      <c r="K1" s="6"/>
      <c r="L1" s="6"/>
      <c r="M1" s="6"/>
      <c r="N1" s="6"/>
      <c r="O1" s="6"/>
      <c r="P1" s="7"/>
      <c r="Q1" s="6"/>
      <c r="R1" s="7"/>
      <c r="S1" s="6"/>
      <c r="T1" s="7"/>
      <c r="U1" s="6"/>
      <c r="V1" s="49"/>
      <c r="W1" s="49"/>
      <c r="X1" s="50"/>
    </row>
    <row r="2" spans="1:24" ht="15.75">
      <c r="A2" s="8"/>
      <c r="B2" s="9"/>
      <c r="C2" s="9"/>
      <c r="D2" s="9"/>
      <c r="E2" s="9"/>
      <c r="F2" s="61"/>
      <c r="G2" s="61"/>
      <c r="H2" s="61"/>
      <c r="I2" s="127" t="s">
        <v>53</v>
      </c>
      <c r="J2" s="128"/>
      <c r="K2" s="128"/>
      <c r="L2" s="128"/>
      <c r="M2" s="128"/>
      <c r="N2" s="128"/>
      <c r="O2" s="129"/>
      <c r="P2" s="10"/>
      <c r="Q2" s="9"/>
      <c r="R2" s="10"/>
      <c r="S2" s="9"/>
      <c r="T2" s="10"/>
      <c r="U2" s="9"/>
      <c r="V2" s="51"/>
      <c r="W2" s="51"/>
      <c r="X2" s="52"/>
    </row>
    <row r="3" spans="1:24" ht="12.75">
      <c r="A3" s="8"/>
      <c r="B3" s="9"/>
      <c r="C3" s="9"/>
      <c r="D3" s="9"/>
      <c r="E3" s="9"/>
      <c r="F3" s="61"/>
      <c r="G3" s="61"/>
      <c r="H3" s="61"/>
      <c r="I3" s="9"/>
      <c r="J3" s="9"/>
      <c r="K3" s="9"/>
      <c r="L3" s="9"/>
      <c r="M3" s="9"/>
      <c r="N3" s="9"/>
      <c r="O3" s="9"/>
      <c r="P3" s="10"/>
      <c r="Q3" s="9"/>
      <c r="R3" s="10"/>
      <c r="S3" s="9"/>
      <c r="T3" s="10"/>
      <c r="U3" s="9"/>
      <c r="V3" s="51"/>
      <c r="W3" s="51"/>
      <c r="X3" s="52"/>
    </row>
    <row r="4" spans="1:24" ht="15.75">
      <c r="A4" s="8"/>
      <c r="B4" s="77"/>
      <c r="C4" s="9"/>
      <c r="D4" s="9"/>
      <c r="E4" s="9"/>
      <c r="F4" s="61"/>
      <c r="G4" s="61"/>
      <c r="H4" s="61"/>
      <c r="I4" s="124" t="s">
        <v>48</v>
      </c>
      <c r="J4" s="125"/>
      <c r="K4" s="125"/>
      <c r="L4" s="125"/>
      <c r="M4" s="125"/>
      <c r="N4" s="125"/>
      <c r="O4" s="126"/>
      <c r="P4" s="10"/>
      <c r="Q4" s="9"/>
      <c r="R4" s="10"/>
      <c r="S4" s="9"/>
      <c r="T4" s="10"/>
      <c r="U4" s="9"/>
      <c r="V4" s="51"/>
      <c r="W4" s="51"/>
      <c r="X4" s="52"/>
    </row>
    <row r="5" spans="1:24" ht="12.75">
      <c r="A5" s="8"/>
      <c r="B5" s="9"/>
      <c r="C5" s="9"/>
      <c r="D5" s="9"/>
      <c r="E5" s="9"/>
      <c r="F5" s="61"/>
      <c r="G5" s="61"/>
      <c r="H5" s="61"/>
      <c r="I5" s="122" t="s">
        <v>49</v>
      </c>
      <c r="J5" s="118"/>
      <c r="K5" s="118"/>
      <c r="L5" s="118"/>
      <c r="M5" s="118"/>
      <c r="N5" s="118"/>
      <c r="O5" s="119"/>
      <c r="P5" s="10"/>
      <c r="Q5" s="9"/>
      <c r="R5" s="10"/>
      <c r="S5" s="9"/>
      <c r="T5" s="10"/>
      <c r="U5" s="9"/>
      <c r="V5" s="51"/>
      <c r="W5" s="51"/>
      <c r="X5" s="52"/>
    </row>
    <row r="6" spans="1:24" ht="12.75">
      <c r="A6" s="8" t="s">
        <v>5</v>
      </c>
      <c r="B6" s="68" t="s">
        <v>46</v>
      </c>
      <c r="C6" s="9"/>
      <c r="D6" s="9"/>
      <c r="E6" s="9"/>
      <c r="F6" s="61"/>
      <c r="G6" s="61"/>
      <c r="H6" s="61"/>
      <c r="I6" s="122" t="s">
        <v>50</v>
      </c>
      <c r="J6" s="118"/>
      <c r="K6" s="118"/>
      <c r="L6" s="118"/>
      <c r="M6" s="118"/>
      <c r="N6" s="118"/>
      <c r="O6" s="119"/>
      <c r="P6" s="10"/>
      <c r="Q6" s="9"/>
      <c r="R6" s="10"/>
      <c r="S6" s="9"/>
      <c r="T6" s="10"/>
      <c r="U6" s="9"/>
      <c r="V6" s="51"/>
      <c r="W6" s="51"/>
      <c r="X6" s="52"/>
    </row>
    <row r="7" spans="1:24" ht="12.75">
      <c r="A7" s="8" t="s">
        <v>6</v>
      </c>
      <c r="B7" s="68" t="s">
        <v>47</v>
      </c>
      <c r="C7" s="9"/>
      <c r="D7" s="9"/>
      <c r="E7" s="11"/>
      <c r="F7" s="62"/>
      <c r="G7" s="62"/>
      <c r="H7" s="61"/>
      <c r="I7" s="122" t="s">
        <v>51</v>
      </c>
      <c r="J7" s="118"/>
      <c r="K7" s="118"/>
      <c r="L7" s="118"/>
      <c r="M7" s="118"/>
      <c r="N7" s="118"/>
      <c r="O7" s="119"/>
      <c r="P7" s="10"/>
      <c r="Q7" s="9"/>
      <c r="R7" s="10"/>
      <c r="S7" s="9"/>
      <c r="T7" s="10"/>
      <c r="U7" s="9"/>
      <c r="V7" s="51"/>
      <c r="W7" s="51"/>
      <c r="X7" s="52"/>
    </row>
    <row r="8" spans="1:24" ht="12.75">
      <c r="A8" s="8" t="s">
        <v>7</v>
      </c>
      <c r="B8" s="69">
        <v>32264</v>
      </c>
      <c r="C8" s="9"/>
      <c r="D8" s="9"/>
      <c r="E8" s="9"/>
      <c r="F8" s="61"/>
      <c r="G8" s="61"/>
      <c r="H8" s="61"/>
      <c r="I8" s="123" t="s">
        <v>52</v>
      </c>
      <c r="J8" s="120"/>
      <c r="K8" s="120"/>
      <c r="L8" s="120"/>
      <c r="M8" s="120"/>
      <c r="N8" s="120"/>
      <c r="O8" s="121"/>
      <c r="P8" s="10"/>
      <c r="Q8" s="9"/>
      <c r="R8" s="10"/>
      <c r="S8" s="9"/>
      <c r="T8" s="10"/>
      <c r="U8" s="9"/>
      <c r="V8" s="51"/>
      <c r="W8" s="51"/>
      <c r="X8" s="52"/>
    </row>
    <row r="9" spans="1:24" ht="12.75">
      <c r="A9" s="8"/>
      <c r="B9" s="27"/>
      <c r="C9" s="9"/>
      <c r="D9" s="9"/>
      <c r="E9" s="9"/>
      <c r="F9" s="61"/>
      <c r="G9" s="61"/>
      <c r="H9" s="61"/>
      <c r="I9" s="9"/>
      <c r="J9" s="9"/>
      <c r="K9" s="9"/>
      <c r="L9" s="9"/>
      <c r="M9" s="9"/>
      <c r="N9" s="9"/>
      <c r="O9" s="9"/>
      <c r="P9" s="10"/>
      <c r="Q9" s="9"/>
      <c r="R9" s="10"/>
      <c r="S9" s="9"/>
      <c r="T9" s="10"/>
      <c r="U9" s="9"/>
      <c r="V9" s="51"/>
      <c r="W9" s="51"/>
      <c r="X9" s="52"/>
    </row>
    <row r="10" spans="1:24" ht="12.75" hidden="1">
      <c r="A10" s="72"/>
      <c r="B10" s="9"/>
      <c r="C10" s="9"/>
      <c r="D10" s="9"/>
      <c r="E10" s="9"/>
      <c r="F10" s="61"/>
      <c r="G10" s="61"/>
      <c r="H10" s="61"/>
      <c r="I10" s="9"/>
      <c r="J10" s="9"/>
      <c r="K10" s="9"/>
      <c r="L10" s="9"/>
      <c r="M10" s="9"/>
      <c r="N10" s="9"/>
      <c r="O10" s="9"/>
      <c r="P10" s="10"/>
      <c r="Q10" s="9"/>
      <c r="R10" s="10"/>
      <c r="S10" s="9"/>
      <c r="T10" s="10"/>
      <c r="U10" s="9"/>
      <c r="V10" s="51"/>
      <c r="W10" s="51"/>
      <c r="X10" s="52"/>
    </row>
    <row r="11" spans="1:24" ht="12.75" hidden="1">
      <c r="A11" s="78"/>
      <c r="B11" s="9"/>
      <c r="C11" s="9"/>
      <c r="D11" s="9"/>
      <c r="E11" s="9"/>
      <c r="F11" s="61"/>
      <c r="G11" s="61"/>
      <c r="H11" s="61"/>
      <c r="I11" s="9"/>
      <c r="J11" s="9"/>
      <c r="K11" s="9"/>
      <c r="L11" s="9"/>
      <c r="M11" s="9"/>
      <c r="N11" s="9"/>
      <c r="O11" s="9"/>
      <c r="P11" s="10"/>
      <c r="Q11" s="9"/>
      <c r="R11" s="10"/>
      <c r="S11" s="9"/>
      <c r="T11" s="10"/>
      <c r="U11" s="9"/>
      <c r="V11" s="51"/>
      <c r="W11" s="51"/>
      <c r="X11" s="52"/>
    </row>
    <row r="12" spans="1:38" ht="13.5" hidden="1">
      <c r="A12" s="70"/>
      <c r="B12" s="9"/>
      <c r="C12" s="9"/>
      <c r="D12" s="9"/>
      <c r="E12" s="9"/>
      <c r="F12" s="61"/>
      <c r="G12" s="61"/>
      <c r="H12" s="61"/>
      <c r="I12" s="9"/>
      <c r="J12" s="9"/>
      <c r="K12" s="9"/>
      <c r="L12" s="9"/>
      <c r="M12" s="9"/>
      <c r="N12" s="9"/>
      <c r="O12" s="9"/>
      <c r="P12" s="10"/>
      <c r="Q12" s="9"/>
      <c r="R12" s="10"/>
      <c r="S12" s="9"/>
      <c r="T12" s="10"/>
      <c r="U12" s="9"/>
      <c r="V12" s="51"/>
      <c r="W12" s="51"/>
      <c r="X12" s="52"/>
      <c r="AA12" s="131"/>
      <c r="AB12" s="131"/>
      <c r="AC12" s="132"/>
      <c r="AD12" s="132"/>
      <c r="AE12" s="133"/>
      <c r="AF12" s="133"/>
      <c r="AG12" s="133"/>
      <c r="AH12" s="133"/>
      <c r="AI12" s="132"/>
      <c r="AJ12" s="132"/>
      <c r="AK12" s="132"/>
      <c r="AL12" s="132"/>
    </row>
    <row r="13" spans="1:38" ht="13.5" hidden="1">
      <c r="A13" s="70"/>
      <c r="B13" s="9"/>
      <c r="C13" s="9"/>
      <c r="D13" s="9"/>
      <c r="E13" s="9"/>
      <c r="F13" s="61"/>
      <c r="G13" s="61"/>
      <c r="H13" s="61"/>
      <c r="I13" s="9"/>
      <c r="J13" s="9"/>
      <c r="K13" s="9"/>
      <c r="L13" s="9"/>
      <c r="M13" s="9"/>
      <c r="N13" s="9"/>
      <c r="O13" s="9"/>
      <c r="P13" s="10"/>
      <c r="Q13" s="9"/>
      <c r="R13" s="10"/>
      <c r="S13" s="9"/>
      <c r="T13" s="10"/>
      <c r="U13" s="9"/>
      <c r="V13" s="51"/>
      <c r="W13" s="51"/>
      <c r="X13" s="52"/>
      <c r="AA13" s="131"/>
      <c r="AB13" s="131"/>
      <c r="AC13" s="132"/>
      <c r="AD13" s="132"/>
      <c r="AE13" s="133"/>
      <c r="AF13" s="133"/>
      <c r="AG13" s="133"/>
      <c r="AH13" s="133"/>
      <c r="AI13" s="132"/>
      <c r="AJ13" s="132"/>
      <c r="AK13" s="132"/>
      <c r="AL13" s="132"/>
    </row>
    <row r="14" spans="1:38" ht="13.5" hidden="1">
      <c r="A14" s="71"/>
      <c r="B14" s="9"/>
      <c r="C14" s="9"/>
      <c r="D14" s="9"/>
      <c r="E14" s="9"/>
      <c r="F14" s="61"/>
      <c r="G14" s="61"/>
      <c r="H14" s="61"/>
      <c r="I14" s="9"/>
      <c r="J14" s="9"/>
      <c r="K14" s="9"/>
      <c r="L14" s="9"/>
      <c r="M14" s="9"/>
      <c r="N14" s="9"/>
      <c r="O14" s="9"/>
      <c r="P14" s="10"/>
      <c r="Q14" s="9"/>
      <c r="R14" s="10"/>
      <c r="S14" s="9"/>
      <c r="T14" s="10"/>
      <c r="U14" s="9"/>
      <c r="V14" s="51"/>
      <c r="W14" s="51"/>
      <c r="X14" s="52"/>
      <c r="AA14" s="131"/>
      <c r="AB14" s="131"/>
      <c r="AC14" s="132"/>
      <c r="AD14" s="132"/>
      <c r="AE14" s="133"/>
      <c r="AF14" s="133"/>
      <c r="AG14" s="133"/>
      <c r="AH14" s="133"/>
      <c r="AI14" s="132"/>
      <c r="AJ14" s="132"/>
      <c r="AK14" s="132"/>
      <c r="AL14" s="132"/>
    </row>
    <row r="15" spans="1:38" ht="13.5" hidden="1">
      <c r="A15" s="79"/>
      <c r="B15" s="9"/>
      <c r="C15" s="9"/>
      <c r="D15" s="9"/>
      <c r="E15" s="9"/>
      <c r="F15" s="61"/>
      <c r="G15" s="61"/>
      <c r="H15" s="61"/>
      <c r="I15" s="9"/>
      <c r="J15" s="9"/>
      <c r="K15" s="9"/>
      <c r="L15" s="9"/>
      <c r="M15" s="9"/>
      <c r="N15" s="9"/>
      <c r="O15" s="9"/>
      <c r="P15" s="10"/>
      <c r="Q15" s="9"/>
      <c r="R15" s="10"/>
      <c r="S15" s="9"/>
      <c r="T15" s="10"/>
      <c r="U15" s="9"/>
      <c r="V15" s="51"/>
      <c r="W15" s="51"/>
      <c r="X15" s="52"/>
      <c r="AA15" s="131"/>
      <c r="AB15" s="131"/>
      <c r="AC15" s="132"/>
      <c r="AD15" s="132"/>
      <c r="AE15" s="133"/>
      <c r="AF15" s="133"/>
      <c r="AG15" s="133"/>
      <c r="AH15" s="133"/>
      <c r="AI15" s="132"/>
      <c r="AJ15" s="132"/>
      <c r="AK15" s="132"/>
      <c r="AL15" s="132"/>
    </row>
    <row r="16" spans="1:38" ht="13.5" hidden="1">
      <c r="A16" s="80"/>
      <c r="B16" s="9"/>
      <c r="C16" s="9"/>
      <c r="D16" s="9"/>
      <c r="E16" s="9"/>
      <c r="F16" s="61"/>
      <c r="G16" s="61"/>
      <c r="H16" s="61"/>
      <c r="I16" s="9"/>
      <c r="J16" s="9"/>
      <c r="K16" s="9"/>
      <c r="L16" s="9"/>
      <c r="M16" s="9"/>
      <c r="N16" s="9"/>
      <c r="O16" s="9"/>
      <c r="P16" s="10"/>
      <c r="Q16" s="9"/>
      <c r="R16" s="10"/>
      <c r="S16" s="9"/>
      <c r="T16" s="10"/>
      <c r="U16" s="9"/>
      <c r="V16" s="51"/>
      <c r="W16" s="51"/>
      <c r="X16" s="52"/>
      <c r="AA16" s="131"/>
      <c r="AB16" s="131"/>
      <c r="AC16" s="132"/>
      <c r="AD16" s="132"/>
      <c r="AE16" s="133"/>
      <c r="AF16" s="133"/>
      <c r="AG16" s="133"/>
      <c r="AH16" s="133"/>
      <c r="AI16" s="132"/>
      <c r="AJ16" s="132"/>
      <c r="AK16" s="132"/>
      <c r="AL16" s="132"/>
    </row>
    <row r="17" spans="1:38" ht="13.5" hidden="1">
      <c r="A17" s="79"/>
      <c r="B17" s="9"/>
      <c r="C17" s="9"/>
      <c r="D17" s="9"/>
      <c r="E17" s="9"/>
      <c r="F17" s="61"/>
      <c r="G17" s="61"/>
      <c r="H17" s="61"/>
      <c r="I17" s="9"/>
      <c r="J17" s="9"/>
      <c r="K17" s="9"/>
      <c r="L17" s="9"/>
      <c r="M17" s="9"/>
      <c r="N17" s="9"/>
      <c r="O17" s="9"/>
      <c r="P17" s="10"/>
      <c r="Q17" s="9"/>
      <c r="R17" s="10"/>
      <c r="S17" s="9"/>
      <c r="T17" s="10"/>
      <c r="U17" s="9"/>
      <c r="V17" s="51"/>
      <c r="W17" s="51"/>
      <c r="X17" s="52"/>
      <c r="AA17" s="131"/>
      <c r="AB17" s="131"/>
      <c r="AC17" s="132"/>
      <c r="AD17" s="132"/>
      <c r="AE17" s="133"/>
      <c r="AF17" s="133"/>
      <c r="AG17" s="133"/>
      <c r="AH17" s="133"/>
      <c r="AI17" s="132"/>
      <c r="AJ17" s="132"/>
      <c r="AK17" s="132"/>
      <c r="AL17" s="132"/>
    </row>
    <row r="18" spans="1:38" ht="13.5" hidden="1">
      <c r="A18" s="79"/>
      <c r="B18" s="9"/>
      <c r="C18" s="9"/>
      <c r="D18" s="9"/>
      <c r="E18" s="9"/>
      <c r="F18" s="61"/>
      <c r="G18" s="61"/>
      <c r="H18" s="61"/>
      <c r="I18" s="9"/>
      <c r="J18" s="9"/>
      <c r="K18" s="9"/>
      <c r="L18" s="9"/>
      <c r="M18" s="9"/>
      <c r="N18" s="9"/>
      <c r="O18" s="9"/>
      <c r="P18" s="10"/>
      <c r="Q18" s="9"/>
      <c r="R18" s="10"/>
      <c r="S18" s="9"/>
      <c r="T18" s="10"/>
      <c r="U18" s="9"/>
      <c r="V18" s="51"/>
      <c r="W18" s="51"/>
      <c r="X18" s="52"/>
      <c r="AA18" s="131"/>
      <c r="AB18" s="131"/>
      <c r="AC18" s="132"/>
      <c r="AD18" s="132"/>
      <c r="AE18" s="133"/>
      <c r="AF18" s="133"/>
      <c r="AG18" s="133"/>
      <c r="AH18" s="133"/>
      <c r="AI18" s="132"/>
      <c r="AJ18" s="132"/>
      <c r="AK18" s="132"/>
      <c r="AL18" s="132"/>
    </row>
    <row r="19" spans="1:38" ht="13.5" hidden="1">
      <c r="A19" s="79"/>
      <c r="B19" s="9"/>
      <c r="C19" s="9"/>
      <c r="D19" s="9"/>
      <c r="E19" s="9"/>
      <c r="F19" s="61"/>
      <c r="G19" s="61"/>
      <c r="H19" s="61"/>
      <c r="I19" s="9"/>
      <c r="J19" s="9"/>
      <c r="K19" s="9"/>
      <c r="L19" s="9"/>
      <c r="M19" s="9"/>
      <c r="N19" s="9"/>
      <c r="O19" s="9"/>
      <c r="P19" s="10"/>
      <c r="Q19" s="9"/>
      <c r="R19" s="10"/>
      <c r="S19" s="9"/>
      <c r="T19" s="10"/>
      <c r="U19" s="9"/>
      <c r="V19" s="51"/>
      <c r="W19" s="51"/>
      <c r="X19" s="52"/>
      <c r="AA19" s="131"/>
      <c r="AB19" s="131"/>
      <c r="AC19" s="132"/>
      <c r="AD19" s="132"/>
      <c r="AE19" s="133"/>
      <c r="AF19" s="133"/>
      <c r="AG19" s="133"/>
      <c r="AH19" s="133"/>
      <c r="AI19" s="132"/>
      <c r="AJ19" s="132"/>
      <c r="AK19" s="132"/>
      <c r="AL19" s="132"/>
    </row>
    <row r="20" spans="1:38" ht="13.5" hidden="1">
      <c r="A20" s="79"/>
      <c r="B20" s="9"/>
      <c r="C20" s="9"/>
      <c r="D20" s="9"/>
      <c r="E20" s="9"/>
      <c r="F20" s="61"/>
      <c r="G20" s="61"/>
      <c r="H20" s="61"/>
      <c r="I20" s="9"/>
      <c r="J20" s="9"/>
      <c r="K20" s="9"/>
      <c r="L20" s="9"/>
      <c r="M20" s="9"/>
      <c r="N20" s="9"/>
      <c r="O20" s="9"/>
      <c r="P20" s="10"/>
      <c r="Q20" s="9"/>
      <c r="R20" s="10"/>
      <c r="S20" s="9"/>
      <c r="T20" s="10"/>
      <c r="U20" s="9"/>
      <c r="V20" s="51"/>
      <c r="W20" s="51"/>
      <c r="X20" s="52"/>
      <c r="AA20" s="131"/>
      <c r="AB20" s="131"/>
      <c r="AC20" s="132"/>
      <c r="AD20" s="132"/>
      <c r="AE20" s="133"/>
      <c r="AF20" s="133"/>
      <c r="AG20" s="133"/>
      <c r="AH20" s="133"/>
      <c r="AI20" s="132"/>
      <c r="AJ20" s="132"/>
      <c r="AK20" s="132"/>
      <c r="AL20" s="132"/>
    </row>
    <row r="21" spans="1:38" ht="13.5">
      <c r="A21" s="79"/>
      <c r="B21" s="9"/>
      <c r="C21" s="9"/>
      <c r="D21" s="9"/>
      <c r="E21" s="9"/>
      <c r="F21" s="61"/>
      <c r="G21" s="61"/>
      <c r="H21" s="61"/>
      <c r="I21" s="9"/>
      <c r="J21" s="9"/>
      <c r="K21" s="9"/>
      <c r="L21" s="9"/>
      <c r="M21" s="9"/>
      <c r="N21" s="9"/>
      <c r="O21" s="9"/>
      <c r="P21" s="10"/>
      <c r="Q21" s="9"/>
      <c r="R21" s="10"/>
      <c r="S21" s="9"/>
      <c r="T21" s="10"/>
      <c r="U21" s="9"/>
      <c r="V21" s="51"/>
      <c r="W21" s="51"/>
      <c r="X21" s="52"/>
      <c r="AA21" s="131"/>
      <c r="AB21" s="131"/>
      <c r="AC21" s="132"/>
      <c r="AD21" s="132"/>
      <c r="AE21" s="133"/>
      <c r="AF21" s="133"/>
      <c r="AG21" s="133"/>
      <c r="AH21" s="133"/>
      <c r="AI21" s="132"/>
      <c r="AJ21" s="132"/>
      <c r="AK21" s="132"/>
      <c r="AL21" s="132"/>
    </row>
    <row r="22" spans="1:38" ht="15" customHeight="1">
      <c r="A22" s="12"/>
      <c r="B22" s="13"/>
      <c r="C22" s="13"/>
      <c r="D22" s="13"/>
      <c r="E22" s="13"/>
      <c r="F22" s="63"/>
      <c r="G22" s="63"/>
      <c r="H22" s="63"/>
      <c r="I22" s="13"/>
      <c r="J22" s="106" t="s">
        <v>10</v>
      </c>
      <c r="K22" s="107"/>
      <c r="L22" s="107"/>
      <c r="M22" s="108"/>
      <c r="N22" s="13"/>
      <c r="O22" s="13"/>
      <c r="P22" s="14"/>
      <c r="Q22" s="13"/>
      <c r="R22" s="14"/>
      <c r="S22" s="13"/>
      <c r="T22" s="14"/>
      <c r="U22" s="9"/>
      <c r="V22" s="110" t="s">
        <v>25</v>
      </c>
      <c r="W22" s="111"/>
      <c r="X22" s="112"/>
      <c r="AA22" s="131"/>
      <c r="AB22" s="131"/>
      <c r="AC22" s="132"/>
      <c r="AD22" s="132"/>
      <c r="AE22" s="133" t="s">
        <v>21</v>
      </c>
      <c r="AF22" s="133"/>
      <c r="AG22" s="133" t="s">
        <v>22</v>
      </c>
      <c r="AH22" s="133" t="s">
        <v>23</v>
      </c>
      <c r="AI22" s="132" t="s">
        <v>24</v>
      </c>
      <c r="AJ22" s="132" t="s">
        <v>8</v>
      </c>
      <c r="AK22" s="132"/>
      <c r="AL22" s="132"/>
    </row>
    <row r="23" spans="1:58" s="47" customFormat="1" ht="12.75">
      <c r="A23" s="83" t="s">
        <v>0</v>
      </c>
      <c r="B23" s="99" t="s">
        <v>1</v>
      </c>
      <c r="C23" s="76"/>
      <c r="D23" s="76"/>
      <c r="E23" s="76" t="s">
        <v>8</v>
      </c>
      <c r="F23" s="90" t="s">
        <v>16</v>
      </c>
      <c r="G23" s="90" t="s">
        <v>18</v>
      </c>
      <c r="H23" s="90" t="s">
        <v>39</v>
      </c>
      <c r="I23" s="83" t="s">
        <v>3</v>
      </c>
      <c r="J23" s="91" t="s">
        <v>10</v>
      </c>
      <c r="K23" s="91"/>
      <c r="L23" s="91" t="s">
        <v>30</v>
      </c>
      <c r="M23" s="91" t="s">
        <v>10</v>
      </c>
      <c r="N23" s="83" t="s">
        <v>11</v>
      </c>
      <c r="O23" s="83" t="s">
        <v>13</v>
      </c>
      <c r="P23" s="83" t="s">
        <v>8</v>
      </c>
      <c r="Q23" s="109"/>
      <c r="R23" s="109"/>
      <c r="S23" s="85"/>
      <c r="T23" s="73"/>
      <c r="U23" s="53"/>
      <c r="V23" s="21" t="s">
        <v>26</v>
      </c>
      <c r="W23" s="21" t="s">
        <v>27</v>
      </c>
      <c r="X23" s="21" t="s">
        <v>28</v>
      </c>
      <c r="Z23" s="134"/>
      <c r="AA23" s="135"/>
      <c r="AB23" s="135"/>
      <c r="AC23" s="136"/>
      <c r="AD23" s="136"/>
      <c r="AE23" s="136"/>
      <c r="AF23" s="136"/>
      <c r="AG23" s="136"/>
      <c r="AH23" s="132"/>
      <c r="AI23" s="136"/>
      <c r="AJ23" s="136"/>
      <c r="AK23" s="136"/>
      <c r="AL23" s="136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</row>
    <row r="24" spans="1:58" s="47" customFormat="1" ht="12.75">
      <c r="A24" s="83"/>
      <c r="B24" s="99" t="s">
        <v>15</v>
      </c>
      <c r="C24" s="76"/>
      <c r="D24" s="76"/>
      <c r="E24" s="76" t="s">
        <v>1</v>
      </c>
      <c r="F24" s="90" t="s">
        <v>17</v>
      </c>
      <c r="G24" s="90" t="s">
        <v>19</v>
      </c>
      <c r="H24" s="90" t="s">
        <v>9</v>
      </c>
      <c r="I24" s="83" t="s">
        <v>4</v>
      </c>
      <c r="J24" s="83" t="s">
        <v>20</v>
      </c>
      <c r="K24" s="83" t="s">
        <v>16</v>
      </c>
      <c r="L24" s="83" t="s">
        <v>31</v>
      </c>
      <c r="M24" s="83" t="s">
        <v>32</v>
      </c>
      <c r="N24" s="83" t="s">
        <v>12</v>
      </c>
      <c r="O24" s="83"/>
      <c r="P24" s="83" t="s">
        <v>14</v>
      </c>
      <c r="Q24" s="76"/>
      <c r="R24" s="76"/>
      <c r="S24" s="85"/>
      <c r="T24" s="48"/>
      <c r="U24" s="53"/>
      <c r="V24" s="21" t="s">
        <v>29</v>
      </c>
      <c r="W24" s="22">
        <v>0.11</v>
      </c>
      <c r="X24" s="23">
        <v>0.265</v>
      </c>
      <c r="Z24" s="134"/>
      <c r="AA24" s="135"/>
      <c r="AB24" s="135"/>
      <c r="AC24" s="137">
        <v>36434</v>
      </c>
      <c r="AD24" s="138">
        <f>INT((AC24-$B$8)/365)</f>
        <v>11</v>
      </c>
      <c r="AE24" s="136"/>
      <c r="AF24" s="136"/>
      <c r="AG24" s="136"/>
      <c r="AH24" s="132"/>
      <c r="AI24" s="136"/>
      <c r="AJ24" s="136"/>
      <c r="AK24" s="136"/>
      <c r="AL24" s="136">
        <f>IF(AD24&lt;5,0.3,IF(AD24&lt;10,0.4,IF(AD24&lt;20,0.45,0.5)))</f>
        <v>0.45</v>
      </c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</row>
    <row r="25" spans="1:52" ht="13.5" hidden="1">
      <c r="A25" s="84">
        <v>36465</v>
      </c>
      <c r="B25" s="100" t="e">
        <f>+#REF!</f>
        <v>#REF!</v>
      </c>
      <c r="C25" s="2"/>
      <c r="D25" s="2"/>
      <c r="E25" s="2" t="e">
        <f>+C25+B25+D25</f>
        <v>#REF!</v>
      </c>
      <c r="F25" s="92">
        <v>22</v>
      </c>
      <c r="G25" s="92">
        <v>8</v>
      </c>
      <c r="H25" s="93">
        <f>2*F25</f>
        <v>44</v>
      </c>
      <c r="I25" s="94" t="e">
        <f>+E25/150*1.5*H25</f>
        <v>#REF!</v>
      </c>
      <c r="J25" s="94" t="e">
        <f>+I25/F25*G25</f>
        <v>#REF!</v>
      </c>
      <c r="K25" s="95">
        <f>+Z25+AA25</f>
        <v>0</v>
      </c>
      <c r="L25" s="96">
        <f>+AJ25-M25</f>
        <v>0</v>
      </c>
      <c r="M25" s="96">
        <f>+AG25</f>
        <v>0</v>
      </c>
      <c r="N25" s="97" t="e">
        <f>+I25+J25+L25+M25</f>
        <v>#REF!</v>
      </c>
      <c r="O25" s="98">
        <v>1.2775476903047287</v>
      </c>
      <c r="P25" s="97"/>
      <c r="Q25" s="4"/>
      <c r="R25" s="3"/>
      <c r="S25" s="86"/>
      <c r="T25" s="3"/>
      <c r="U25" s="9"/>
      <c r="V25" s="24">
        <f>+P25</f>
        <v>0</v>
      </c>
      <c r="W25" s="25">
        <f>+V25*0.11</f>
        <v>0</v>
      </c>
      <c r="X25" s="26">
        <f>+V25*0.265</f>
        <v>0</v>
      </c>
      <c r="Z25" s="131">
        <f>IF(AE25&gt;1,18,0)</f>
        <v>0</v>
      </c>
      <c r="AA25" s="131">
        <f>IF(AH25&gt;1,5,0)</f>
        <v>0</v>
      </c>
      <c r="AB25" s="131"/>
      <c r="AC25" s="139" t="e">
        <f>+I25+J25</f>
        <v>#REF!</v>
      </c>
      <c r="AD25" s="140">
        <f>INT((A25-$B$8)/364)</f>
        <v>11</v>
      </c>
      <c r="AE25" s="141">
        <f>IF(AD25=AD24,0,AC25/30*18)</f>
        <v>0</v>
      </c>
      <c r="AF25" s="141"/>
      <c r="AG25" s="142">
        <f aca="true" t="shared" si="0" ref="AG25:AG37">+IF(AD25=AD24,0,((AC25*0)+(AC25/3)))</f>
        <v>0</v>
      </c>
      <c r="AH25" s="132"/>
      <c r="AI25" s="139"/>
      <c r="AJ25" s="139">
        <f>+AE25+AG25+AH25+AI25</f>
        <v>0</v>
      </c>
      <c r="AK25" s="132"/>
      <c r="AL25" s="132">
        <f aca="true" t="shared" si="1" ref="AL25:AL88">IF(AD25&lt;5,0.3,IF(AD25&lt;10,0.4,IF(AD25&lt;20,0.45,0.5)))</f>
        <v>0.45</v>
      </c>
      <c r="AV25" s="143" t="e">
        <f>+#REF!</f>
        <v>#REF!</v>
      </c>
      <c r="AW25" s="130" t="e">
        <f>+AV25/3</f>
        <v>#REF!</v>
      </c>
      <c r="AX25" s="130" t="e">
        <f>+AV25/6*AL25</f>
        <v>#REF!</v>
      </c>
      <c r="AY25" s="144"/>
      <c r="AZ25" s="144" t="e">
        <f>+AW25+AX25+AY25</f>
        <v>#REF!</v>
      </c>
    </row>
    <row r="26" spans="1:52" ht="13.5" hidden="1">
      <c r="A26" s="84">
        <v>36495</v>
      </c>
      <c r="B26" s="100" t="e">
        <f>+#REF!</f>
        <v>#REF!</v>
      </c>
      <c r="C26" s="2"/>
      <c r="D26" s="2"/>
      <c r="E26" s="2" t="e">
        <f aca="true" t="shared" si="2" ref="E26:E89">+C26+B26+D26</f>
        <v>#REF!</v>
      </c>
      <c r="F26" s="92">
        <v>23</v>
      </c>
      <c r="G26" s="92">
        <v>8</v>
      </c>
      <c r="H26" s="93">
        <f aca="true" t="shared" si="3" ref="H26:H89">2*F26</f>
        <v>46</v>
      </c>
      <c r="I26" s="94" t="e">
        <f aca="true" t="shared" si="4" ref="I26:I89">+E26/150*1.5*H26</f>
        <v>#REF!</v>
      </c>
      <c r="J26" s="94" t="e">
        <f aca="true" t="shared" si="5" ref="J26:J89">+I26/F26*G26</f>
        <v>#REF!</v>
      </c>
      <c r="K26" s="95">
        <f aca="true" t="shared" si="6" ref="K26:K89">+Z26+AA26</f>
        <v>0</v>
      </c>
      <c r="L26" s="96">
        <f aca="true" t="shared" si="7" ref="L26:L89">+AJ26-M26</f>
        <v>0</v>
      </c>
      <c r="M26" s="96">
        <f aca="true" t="shared" si="8" ref="M26:M89">+AG26</f>
        <v>0</v>
      </c>
      <c r="N26" s="97" t="e">
        <f aca="true" t="shared" si="9" ref="N26:N89">+I26+J26+L26+M26</f>
        <v>#REF!</v>
      </c>
      <c r="O26" s="98">
        <v>1.27372905072766</v>
      </c>
      <c r="P26" s="97"/>
      <c r="Q26" s="4"/>
      <c r="R26" s="3"/>
      <c r="S26" s="86"/>
      <c r="T26" s="3"/>
      <c r="U26" s="9"/>
      <c r="V26" s="24">
        <f aca="true" t="shared" si="10" ref="V26:V89">+P26</f>
        <v>0</v>
      </c>
      <c r="W26" s="25">
        <f aca="true" t="shared" si="11" ref="W26:W89">+V26*0.11</f>
        <v>0</v>
      </c>
      <c r="X26" s="26">
        <f aca="true" t="shared" si="12" ref="X26:X89">+V26*0.265</f>
        <v>0</v>
      </c>
      <c r="Z26" s="131">
        <f aca="true" t="shared" si="13" ref="Z26:Z89">IF(AE26&gt;1,18,0)</f>
        <v>0</v>
      </c>
      <c r="AA26" s="131">
        <f aca="true" t="shared" si="14" ref="AA26:AA89">IF(AH26&gt;1,5,0)</f>
        <v>0</v>
      </c>
      <c r="AB26" s="140"/>
      <c r="AC26" s="139" t="e">
        <f aca="true" t="shared" si="15" ref="AC26:AC89">+I26+J26</f>
        <v>#REF!</v>
      </c>
      <c r="AD26" s="140">
        <f>INT((A26-$B$8)/364)</f>
        <v>11</v>
      </c>
      <c r="AE26" s="141">
        <f aca="true" t="shared" si="16" ref="AE26:AE89">IF(AD26=AD25,0,AC26/30*18)</f>
        <v>0</v>
      </c>
      <c r="AF26" s="141"/>
      <c r="AG26" s="142">
        <f t="shared" si="0"/>
        <v>0</v>
      </c>
      <c r="AH26" s="145"/>
      <c r="AI26" s="132"/>
      <c r="AJ26" s="139">
        <f aca="true" t="shared" si="17" ref="AJ26:AJ89">+AE26+AG26+AH26+AI26</f>
        <v>0</v>
      </c>
      <c r="AK26" s="132"/>
      <c r="AL26" s="132">
        <f t="shared" si="1"/>
        <v>0.45</v>
      </c>
      <c r="AV26" s="143" t="e">
        <f>+#REF!</f>
        <v>#REF!</v>
      </c>
      <c r="AW26" s="130" t="e">
        <f aca="true" t="shared" si="18" ref="AW26:AW89">+AV26/3</f>
        <v>#REF!</v>
      </c>
      <c r="AX26" s="130" t="e">
        <f aca="true" t="shared" si="19" ref="AX26:AX89">+AV26/6*AL26</f>
        <v>#REF!</v>
      </c>
      <c r="AY26" s="144"/>
      <c r="AZ26" s="144" t="e">
        <f aca="true" t="shared" si="20" ref="AZ26:AZ89">+AW26+AX26+AY26</f>
        <v>#REF!</v>
      </c>
    </row>
    <row r="27" spans="1:52" ht="13.5" hidden="1">
      <c r="A27" s="84" t="s">
        <v>2</v>
      </c>
      <c r="B27" s="100" t="e">
        <f>+#REF!</f>
        <v>#REF!</v>
      </c>
      <c r="C27" s="2"/>
      <c r="D27" s="2"/>
      <c r="E27" s="2" t="e">
        <f t="shared" si="2"/>
        <v>#REF!</v>
      </c>
      <c r="F27" s="92">
        <v>23</v>
      </c>
      <c r="G27" s="92">
        <v>8</v>
      </c>
      <c r="H27" s="93">
        <f t="shared" si="3"/>
        <v>46</v>
      </c>
      <c r="I27" s="94" t="e">
        <f t="shared" si="4"/>
        <v>#REF!</v>
      </c>
      <c r="J27" s="94" t="e">
        <f t="shared" si="5"/>
        <v>#REF!</v>
      </c>
      <c r="K27" s="95">
        <f t="shared" si="6"/>
        <v>0</v>
      </c>
      <c r="L27" s="96">
        <f t="shared" si="7"/>
        <v>0</v>
      </c>
      <c r="M27" s="96">
        <f t="shared" si="8"/>
        <v>0</v>
      </c>
      <c r="N27" s="97" t="e">
        <f t="shared" si="9"/>
        <v>#REF!</v>
      </c>
      <c r="O27" s="98">
        <v>1.27372905072766</v>
      </c>
      <c r="P27" s="97"/>
      <c r="Q27" s="4"/>
      <c r="R27" s="3"/>
      <c r="S27" s="86"/>
      <c r="T27" s="3"/>
      <c r="U27" s="9"/>
      <c r="V27" s="24">
        <f t="shared" si="10"/>
        <v>0</v>
      </c>
      <c r="W27" s="25">
        <f t="shared" si="11"/>
        <v>0</v>
      </c>
      <c r="X27" s="26">
        <f t="shared" si="12"/>
        <v>0</v>
      </c>
      <c r="Z27" s="131">
        <f t="shared" si="13"/>
        <v>0</v>
      </c>
      <c r="AA27" s="131">
        <f t="shared" si="14"/>
        <v>0</v>
      </c>
      <c r="AB27" s="140"/>
      <c r="AC27" s="139" t="e">
        <f t="shared" si="15"/>
        <v>#REF!</v>
      </c>
      <c r="AD27" s="140">
        <f>+AD26</f>
        <v>11</v>
      </c>
      <c r="AE27" s="141">
        <f t="shared" si="16"/>
        <v>0</v>
      </c>
      <c r="AF27" s="141"/>
      <c r="AG27" s="142">
        <f t="shared" si="0"/>
        <v>0</v>
      </c>
      <c r="AH27" s="142"/>
      <c r="AI27" s="132"/>
      <c r="AJ27" s="139">
        <f t="shared" si="17"/>
        <v>0</v>
      </c>
      <c r="AK27" s="132"/>
      <c r="AL27" s="132">
        <f t="shared" si="1"/>
        <v>0.45</v>
      </c>
      <c r="AV27" s="143" t="e">
        <f>+#REF!</f>
        <v>#REF!</v>
      </c>
      <c r="AW27" s="130" t="e">
        <f t="shared" si="18"/>
        <v>#REF!</v>
      </c>
      <c r="AX27" s="130" t="e">
        <f t="shared" si="19"/>
        <v>#REF!</v>
      </c>
      <c r="AY27" s="144"/>
      <c r="AZ27" s="144" t="e">
        <f t="shared" si="20"/>
        <v>#REF!</v>
      </c>
    </row>
    <row r="28" spans="1:52" ht="13.5" hidden="1">
      <c r="A28" s="84">
        <v>36526</v>
      </c>
      <c r="B28" s="100" t="e">
        <f>+#REF!</f>
        <v>#REF!</v>
      </c>
      <c r="C28" s="2"/>
      <c r="D28" s="2"/>
      <c r="E28" s="2" t="e">
        <f t="shared" si="2"/>
        <v>#REF!</v>
      </c>
      <c r="F28" s="92">
        <v>21</v>
      </c>
      <c r="G28" s="92">
        <v>10</v>
      </c>
      <c r="H28" s="93">
        <f t="shared" si="3"/>
        <v>42</v>
      </c>
      <c r="I28" s="94" t="e">
        <f t="shared" si="4"/>
        <v>#REF!</v>
      </c>
      <c r="J28" s="94" t="e">
        <f t="shared" si="5"/>
        <v>#REF!</v>
      </c>
      <c r="K28" s="95" t="e">
        <f t="shared" si="6"/>
        <v>#REF!</v>
      </c>
      <c r="L28" s="96" t="e">
        <f t="shared" si="7"/>
        <v>#REF!</v>
      </c>
      <c r="M28" s="96">
        <f t="shared" si="8"/>
        <v>0</v>
      </c>
      <c r="N28" s="97" t="e">
        <f t="shared" si="9"/>
        <v>#REF!</v>
      </c>
      <c r="O28" s="98">
        <v>1.2709976760934159</v>
      </c>
      <c r="P28" s="97"/>
      <c r="Q28" s="4"/>
      <c r="R28" s="3"/>
      <c r="S28" s="86"/>
      <c r="T28" s="3"/>
      <c r="U28" s="9"/>
      <c r="V28" s="24">
        <f t="shared" si="10"/>
        <v>0</v>
      </c>
      <c r="W28" s="25">
        <f t="shared" si="11"/>
        <v>0</v>
      </c>
      <c r="X28" s="26">
        <f t="shared" si="12"/>
        <v>0</v>
      </c>
      <c r="Z28" s="131">
        <f t="shared" si="13"/>
        <v>0</v>
      </c>
      <c r="AA28" s="131" t="e">
        <f t="shared" si="14"/>
        <v>#REF!</v>
      </c>
      <c r="AB28" s="140"/>
      <c r="AC28" s="139" t="e">
        <f t="shared" si="15"/>
        <v>#REF!</v>
      </c>
      <c r="AD28" s="140">
        <f aca="true" t="shared" si="21" ref="AD28:AD39">INT((A28-$B$8)/364)</f>
        <v>11</v>
      </c>
      <c r="AE28" s="141">
        <f t="shared" si="16"/>
        <v>0</v>
      </c>
      <c r="AF28" s="141"/>
      <c r="AG28" s="142">
        <f t="shared" si="0"/>
        <v>0</v>
      </c>
      <c r="AH28" s="145" t="e">
        <f>+AC28/30*5</f>
        <v>#REF!</v>
      </c>
      <c r="AI28" s="132"/>
      <c r="AJ28" s="139" t="e">
        <f t="shared" si="17"/>
        <v>#REF!</v>
      </c>
      <c r="AK28" s="132"/>
      <c r="AL28" s="132">
        <f t="shared" si="1"/>
        <v>0.45</v>
      </c>
      <c r="AV28" s="143" t="e">
        <f>+#REF!</f>
        <v>#REF!</v>
      </c>
      <c r="AW28" s="130" t="e">
        <f t="shared" si="18"/>
        <v>#REF!</v>
      </c>
      <c r="AX28" s="130" t="e">
        <f t="shared" si="19"/>
        <v>#REF!</v>
      </c>
      <c r="AY28" s="144"/>
      <c r="AZ28" s="144" t="e">
        <f t="shared" si="20"/>
        <v>#REF!</v>
      </c>
    </row>
    <row r="29" spans="1:52" ht="13.5" hidden="1">
      <c r="A29" s="84">
        <v>36557</v>
      </c>
      <c r="B29" s="100" t="e">
        <f>+#REF!</f>
        <v>#REF!</v>
      </c>
      <c r="C29" s="2"/>
      <c r="D29" s="2"/>
      <c r="E29" s="2" t="e">
        <f t="shared" si="2"/>
        <v>#REF!</v>
      </c>
      <c r="F29" s="92">
        <v>21</v>
      </c>
      <c r="G29" s="92">
        <v>8</v>
      </c>
      <c r="H29" s="93">
        <f t="shared" si="3"/>
        <v>42</v>
      </c>
      <c r="I29" s="94" t="e">
        <f t="shared" si="4"/>
        <v>#REF!</v>
      </c>
      <c r="J29" s="94" t="e">
        <f t="shared" si="5"/>
        <v>#REF!</v>
      </c>
      <c r="K29" s="95">
        <f t="shared" si="6"/>
        <v>0</v>
      </c>
      <c r="L29" s="96">
        <f t="shared" si="7"/>
        <v>0</v>
      </c>
      <c r="M29" s="96">
        <f t="shared" si="8"/>
        <v>0</v>
      </c>
      <c r="N29" s="97" t="e">
        <f t="shared" si="9"/>
        <v>#REF!</v>
      </c>
      <c r="O29" s="98">
        <v>1.2680456664697743</v>
      </c>
      <c r="P29" s="97"/>
      <c r="Q29" s="4"/>
      <c r="R29" s="3"/>
      <c r="S29" s="86"/>
      <c r="T29" s="3"/>
      <c r="U29" s="9"/>
      <c r="V29" s="24">
        <f t="shared" si="10"/>
        <v>0</v>
      </c>
      <c r="W29" s="25">
        <f t="shared" si="11"/>
        <v>0</v>
      </c>
      <c r="X29" s="26">
        <f t="shared" si="12"/>
        <v>0</v>
      </c>
      <c r="Z29" s="131">
        <f t="shared" si="13"/>
        <v>0</v>
      </c>
      <c r="AA29" s="131">
        <f t="shared" si="14"/>
        <v>0</v>
      </c>
      <c r="AB29" s="140"/>
      <c r="AC29" s="139" t="e">
        <f t="shared" si="15"/>
        <v>#REF!</v>
      </c>
      <c r="AD29" s="140">
        <f t="shared" si="21"/>
        <v>11</v>
      </c>
      <c r="AE29" s="141">
        <f t="shared" si="16"/>
        <v>0</v>
      </c>
      <c r="AF29" s="141"/>
      <c r="AG29" s="142">
        <f t="shared" si="0"/>
        <v>0</v>
      </c>
      <c r="AH29" s="142"/>
      <c r="AI29" s="132"/>
      <c r="AJ29" s="139">
        <f t="shared" si="17"/>
        <v>0</v>
      </c>
      <c r="AK29" s="132"/>
      <c r="AL29" s="132">
        <f t="shared" si="1"/>
        <v>0.45</v>
      </c>
      <c r="AV29" s="143" t="e">
        <f>+#REF!</f>
        <v>#REF!</v>
      </c>
      <c r="AW29" s="130" t="e">
        <f t="shared" si="18"/>
        <v>#REF!</v>
      </c>
      <c r="AX29" s="130" t="e">
        <f t="shared" si="19"/>
        <v>#REF!</v>
      </c>
      <c r="AY29" s="144"/>
      <c r="AZ29" s="144" t="e">
        <f t="shared" si="20"/>
        <v>#REF!</v>
      </c>
    </row>
    <row r="30" spans="1:52" ht="13.5" hidden="1">
      <c r="A30" s="84">
        <v>36586</v>
      </c>
      <c r="B30" s="100" t="e">
        <f>+#REF!</f>
        <v>#REF!</v>
      </c>
      <c r="C30" s="2"/>
      <c r="D30" s="2"/>
      <c r="E30" s="2" t="e">
        <f t="shared" si="2"/>
        <v>#REF!</v>
      </c>
      <c r="F30" s="92">
        <v>23</v>
      </c>
      <c r="G30" s="92">
        <v>8</v>
      </c>
      <c r="H30" s="93">
        <f t="shared" si="3"/>
        <v>46</v>
      </c>
      <c r="I30" s="94" t="e">
        <f t="shared" si="4"/>
        <v>#REF!</v>
      </c>
      <c r="J30" s="94" t="e">
        <f t="shared" si="5"/>
        <v>#REF!</v>
      </c>
      <c r="K30" s="95">
        <f t="shared" si="6"/>
        <v>0</v>
      </c>
      <c r="L30" s="96">
        <f t="shared" si="7"/>
        <v>0</v>
      </c>
      <c r="M30" s="96">
        <f t="shared" si="8"/>
        <v>0</v>
      </c>
      <c r="N30" s="97" t="e">
        <f t="shared" si="9"/>
        <v>#REF!</v>
      </c>
      <c r="O30" s="98">
        <v>1.265209067528487</v>
      </c>
      <c r="P30" s="97"/>
      <c r="Q30" s="4"/>
      <c r="R30" s="3"/>
      <c r="S30" s="86"/>
      <c r="T30" s="3"/>
      <c r="U30" s="9"/>
      <c r="V30" s="24">
        <f t="shared" si="10"/>
        <v>0</v>
      </c>
      <c r="W30" s="25">
        <f t="shared" si="11"/>
        <v>0</v>
      </c>
      <c r="X30" s="26">
        <f t="shared" si="12"/>
        <v>0</v>
      </c>
      <c r="Z30" s="131">
        <f t="shared" si="13"/>
        <v>0</v>
      </c>
      <c r="AA30" s="131">
        <f t="shared" si="14"/>
        <v>0</v>
      </c>
      <c r="AB30" s="140"/>
      <c r="AC30" s="139" t="e">
        <f t="shared" si="15"/>
        <v>#REF!</v>
      </c>
      <c r="AD30" s="140">
        <f t="shared" si="21"/>
        <v>11</v>
      </c>
      <c r="AE30" s="141">
        <f t="shared" si="16"/>
        <v>0</v>
      </c>
      <c r="AF30" s="141"/>
      <c r="AG30" s="142">
        <f t="shared" si="0"/>
        <v>0</v>
      </c>
      <c r="AH30" s="146"/>
      <c r="AI30" s="132"/>
      <c r="AJ30" s="139">
        <f t="shared" si="17"/>
        <v>0</v>
      </c>
      <c r="AK30" s="132"/>
      <c r="AL30" s="132">
        <f t="shared" si="1"/>
        <v>0.45</v>
      </c>
      <c r="AV30" s="143" t="e">
        <f>+#REF!</f>
        <v>#REF!</v>
      </c>
      <c r="AW30" s="130" t="e">
        <f t="shared" si="18"/>
        <v>#REF!</v>
      </c>
      <c r="AX30" s="130" t="e">
        <f t="shared" si="19"/>
        <v>#REF!</v>
      </c>
      <c r="AY30" s="144"/>
      <c r="AZ30" s="144" t="e">
        <f t="shared" si="20"/>
        <v>#REF!</v>
      </c>
    </row>
    <row r="31" spans="1:52" ht="13.5" hidden="1">
      <c r="A31" s="84">
        <v>36617</v>
      </c>
      <c r="B31" s="100" t="e">
        <f>+#REF!</f>
        <v>#REF!</v>
      </c>
      <c r="C31" s="2"/>
      <c r="D31" s="2"/>
      <c r="E31" s="2" t="e">
        <f t="shared" si="2"/>
        <v>#REF!</v>
      </c>
      <c r="F31" s="92">
        <v>20</v>
      </c>
      <c r="G31" s="92">
        <v>10</v>
      </c>
      <c r="H31" s="93">
        <f t="shared" si="3"/>
        <v>40</v>
      </c>
      <c r="I31" s="94" t="e">
        <f t="shared" si="4"/>
        <v>#REF!</v>
      </c>
      <c r="J31" s="94" t="e">
        <f t="shared" si="5"/>
        <v>#REF!</v>
      </c>
      <c r="K31" s="95">
        <f t="shared" si="6"/>
        <v>0</v>
      </c>
      <c r="L31" s="96">
        <f t="shared" si="7"/>
        <v>0</v>
      </c>
      <c r="M31" s="96">
        <f t="shared" si="8"/>
        <v>0</v>
      </c>
      <c r="N31" s="97" t="e">
        <f t="shared" si="9"/>
        <v>#REF!</v>
      </c>
      <c r="O31" s="98">
        <v>1.2635651694234975</v>
      </c>
      <c r="P31" s="97"/>
      <c r="Q31" s="4"/>
      <c r="R31" s="3"/>
      <c r="S31" s="86"/>
      <c r="T31" s="3"/>
      <c r="U31" s="9"/>
      <c r="V31" s="24">
        <f t="shared" si="10"/>
        <v>0</v>
      </c>
      <c r="W31" s="25">
        <f t="shared" si="11"/>
        <v>0</v>
      </c>
      <c r="X31" s="26">
        <f t="shared" si="12"/>
        <v>0</v>
      </c>
      <c r="Z31" s="131">
        <f t="shared" si="13"/>
        <v>0</v>
      </c>
      <c r="AA31" s="131">
        <f t="shared" si="14"/>
        <v>0</v>
      </c>
      <c r="AB31" s="140"/>
      <c r="AC31" s="139" t="e">
        <f t="shared" si="15"/>
        <v>#REF!</v>
      </c>
      <c r="AD31" s="140">
        <f t="shared" si="21"/>
        <v>11</v>
      </c>
      <c r="AE31" s="141">
        <f t="shared" si="16"/>
        <v>0</v>
      </c>
      <c r="AF31" s="141"/>
      <c r="AG31" s="142">
        <f t="shared" si="0"/>
        <v>0</v>
      </c>
      <c r="AH31" s="146"/>
      <c r="AI31" s="139"/>
      <c r="AJ31" s="139">
        <f t="shared" si="17"/>
        <v>0</v>
      </c>
      <c r="AK31" s="132"/>
      <c r="AL31" s="132">
        <f t="shared" si="1"/>
        <v>0.45</v>
      </c>
      <c r="AV31" s="143" t="e">
        <f>+#REF!</f>
        <v>#REF!</v>
      </c>
      <c r="AW31" s="130" t="e">
        <f t="shared" si="18"/>
        <v>#REF!</v>
      </c>
      <c r="AX31" s="130" t="e">
        <f t="shared" si="19"/>
        <v>#REF!</v>
      </c>
      <c r="AY31" s="144"/>
      <c r="AZ31" s="144" t="e">
        <f t="shared" si="20"/>
        <v>#REF!</v>
      </c>
    </row>
    <row r="32" spans="1:52" ht="13.5" hidden="1">
      <c r="A32" s="84">
        <v>36647</v>
      </c>
      <c r="B32" s="100" t="e">
        <f>+#REF!</f>
        <v>#REF!</v>
      </c>
      <c r="C32" s="2"/>
      <c r="D32" s="2"/>
      <c r="E32" s="2" t="e">
        <f t="shared" si="2"/>
        <v>#REF!</v>
      </c>
      <c r="F32" s="92">
        <v>23</v>
      </c>
      <c r="G32" s="92">
        <v>8</v>
      </c>
      <c r="H32" s="93">
        <f t="shared" si="3"/>
        <v>46</v>
      </c>
      <c r="I32" s="94" t="e">
        <f t="shared" si="4"/>
        <v>#REF!</v>
      </c>
      <c r="J32" s="94" t="e">
        <f t="shared" si="5"/>
        <v>#REF!</v>
      </c>
      <c r="K32" s="95" t="e">
        <f t="shared" si="6"/>
        <v>#REF!</v>
      </c>
      <c r="L32" s="96" t="e">
        <f t="shared" si="7"/>
        <v>#REF!</v>
      </c>
      <c r="M32" s="96" t="e">
        <f t="shared" si="8"/>
        <v>#REF!</v>
      </c>
      <c r="N32" s="97" t="e">
        <f t="shared" si="9"/>
        <v>#REF!</v>
      </c>
      <c r="O32" s="98">
        <v>1.260424192606121</v>
      </c>
      <c r="P32" s="97"/>
      <c r="Q32" s="4"/>
      <c r="R32" s="3"/>
      <c r="S32" s="86"/>
      <c r="T32" s="3"/>
      <c r="U32" s="9"/>
      <c r="V32" s="24">
        <f t="shared" si="10"/>
        <v>0</v>
      </c>
      <c r="W32" s="25">
        <f t="shared" si="11"/>
        <v>0</v>
      </c>
      <c r="X32" s="26">
        <f t="shared" si="12"/>
        <v>0</v>
      </c>
      <c r="Z32" s="131" t="e">
        <f t="shared" si="13"/>
        <v>#REF!</v>
      </c>
      <c r="AA32" s="131">
        <f t="shared" si="14"/>
        <v>0</v>
      </c>
      <c r="AB32" s="140"/>
      <c r="AC32" s="139" t="e">
        <f t="shared" si="15"/>
        <v>#REF!</v>
      </c>
      <c r="AD32" s="140">
        <f t="shared" si="21"/>
        <v>12</v>
      </c>
      <c r="AE32" s="141" t="e">
        <f t="shared" si="16"/>
        <v>#REF!</v>
      </c>
      <c r="AF32" s="141"/>
      <c r="AG32" s="142" t="e">
        <f t="shared" si="0"/>
        <v>#REF!</v>
      </c>
      <c r="AH32" s="146"/>
      <c r="AI32" s="132"/>
      <c r="AJ32" s="139" t="e">
        <f t="shared" si="17"/>
        <v>#REF!</v>
      </c>
      <c r="AK32" s="132"/>
      <c r="AL32" s="132">
        <f t="shared" si="1"/>
        <v>0.45</v>
      </c>
      <c r="AV32" s="143" t="e">
        <f>+#REF!</f>
        <v>#REF!</v>
      </c>
      <c r="AW32" s="130" t="e">
        <f t="shared" si="18"/>
        <v>#REF!</v>
      </c>
      <c r="AX32" s="130" t="e">
        <f t="shared" si="19"/>
        <v>#REF!</v>
      </c>
      <c r="AY32" s="144"/>
      <c r="AZ32" s="144" t="e">
        <f t="shared" si="20"/>
        <v>#REF!</v>
      </c>
    </row>
    <row r="33" spans="1:52" ht="13.5" hidden="1">
      <c r="A33" s="84">
        <v>36678</v>
      </c>
      <c r="B33" s="100" t="e">
        <f>+#REF!</f>
        <v>#REF!</v>
      </c>
      <c r="C33" s="2"/>
      <c r="D33" s="2"/>
      <c r="E33" s="2" t="e">
        <f t="shared" si="2"/>
        <v>#REF!</v>
      </c>
      <c r="F33" s="92">
        <v>22</v>
      </c>
      <c r="G33" s="92">
        <v>8</v>
      </c>
      <c r="H33" s="93">
        <f t="shared" si="3"/>
        <v>44</v>
      </c>
      <c r="I33" s="94" t="e">
        <f t="shared" si="4"/>
        <v>#REF!</v>
      </c>
      <c r="J33" s="94" t="e">
        <f t="shared" si="5"/>
        <v>#REF!</v>
      </c>
      <c r="K33" s="95">
        <f t="shared" si="6"/>
        <v>0</v>
      </c>
      <c r="L33" s="96">
        <f t="shared" si="7"/>
        <v>0</v>
      </c>
      <c r="M33" s="96">
        <f t="shared" si="8"/>
        <v>0</v>
      </c>
      <c r="N33" s="97" t="e">
        <f t="shared" si="9"/>
        <v>#REF!</v>
      </c>
      <c r="O33" s="98">
        <v>1.2577326447994075</v>
      </c>
      <c r="P33" s="97"/>
      <c r="Q33" s="4"/>
      <c r="R33" s="3"/>
      <c r="S33" s="86"/>
      <c r="T33" s="3"/>
      <c r="U33" s="9"/>
      <c r="V33" s="24">
        <f t="shared" si="10"/>
        <v>0</v>
      </c>
      <c r="W33" s="25">
        <f t="shared" si="11"/>
        <v>0</v>
      </c>
      <c r="X33" s="26">
        <f t="shared" si="12"/>
        <v>0</v>
      </c>
      <c r="Z33" s="131">
        <f t="shared" si="13"/>
        <v>0</v>
      </c>
      <c r="AA33" s="131">
        <f t="shared" si="14"/>
        <v>0</v>
      </c>
      <c r="AB33" s="140"/>
      <c r="AC33" s="139" t="e">
        <f t="shared" si="15"/>
        <v>#REF!</v>
      </c>
      <c r="AD33" s="140">
        <f t="shared" si="21"/>
        <v>12</v>
      </c>
      <c r="AE33" s="141">
        <f t="shared" si="16"/>
        <v>0</v>
      </c>
      <c r="AF33" s="141"/>
      <c r="AG33" s="142">
        <f t="shared" si="0"/>
        <v>0</v>
      </c>
      <c r="AH33" s="146"/>
      <c r="AI33" s="132"/>
      <c r="AJ33" s="139">
        <f t="shared" si="17"/>
        <v>0</v>
      </c>
      <c r="AK33" s="132"/>
      <c r="AL33" s="132">
        <f t="shared" si="1"/>
        <v>0.45</v>
      </c>
      <c r="AV33" s="143" t="e">
        <f>+#REF!</f>
        <v>#REF!</v>
      </c>
      <c r="AW33" s="130" t="e">
        <f t="shared" si="18"/>
        <v>#REF!</v>
      </c>
      <c r="AX33" s="130" t="e">
        <f t="shared" si="19"/>
        <v>#REF!</v>
      </c>
      <c r="AY33" s="144"/>
      <c r="AZ33" s="144" t="e">
        <f t="shared" si="20"/>
        <v>#REF!</v>
      </c>
    </row>
    <row r="34" spans="1:52" ht="13.5" hidden="1">
      <c r="A34" s="84">
        <v>36708</v>
      </c>
      <c r="B34" s="100" t="e">
        <f>+#REF!</f>
        <v>#REF!</v>
      </c>
      <c r="C34" s="2"/>
      <c r="D34" s="2"/>
      <c r="E34" s="2" t="e">
        <f t="shared" si="2"/>
        <v>#REF!</v>
      </c>
      <c r="F34" s="92">
        <v>21</v>
      </c>
      <c r="G34" s="92">
        <v>10</v>
      </c>
      <c r="H34" s="93">
        <f t="shared" si="3"/>
        <v>42</v>
      </c>
      <c r="I34" s="94" t="e">
        <f t="shared" si="4"/>
        <v>#REF!</v>
      </c>
      <c r="J34" s="94" t="e">
        <f t="shared" si="5"/>
        <v>#REF!</v>
      </c>
      <c r="K34" s="95">
        <f t="shared" si="6"/>
        <v>0</v>
      </c>
      <c r="L34" s="96">
        <f t="shared" si="7"/>
        <v>0</v>
      </c>
      <c r="M34" s="96">
        <f t="shared" si="8"/>
        <v>0</v>
      </c>
      <c r="N34" s="97" t="e">
        <f t="shared" si="9"/>
        <v>#REF!</v>
      </c>
      <c r="O34" s="98">
        <v>1.2557899369959327</v>
      </c>
      <c r="P34" s="97"/>
      <c r="Q34" s="4"/>
      <c r="R34" s="3"/>
      <c r="S34" s="86"/>
      <c r="T34" s="3"/>
      <c r="U34" s="9"/>
      <c r="V34" s="24">
        <f t="shared" si="10"/>
        <v>0</v>
      </c>
      <c r="W34" s="25">
        <f t="shared" si="11"/>
        <v>0</v>
      </c>
      <c r="X34" s="26">
        <f t="shared" si="12"/>
        <v>0</v>
      </c>
      <c r="Z34" s="131">
        <f t="shared" si="13"/>
        <v>0</v>
      </c>
      <c r="AA34" s="131">
        <f t="shared" si="14"/>
        <v>0</v>
      </c>
      <c r="AB34" s="140"/>
      <c r="AC34" s="139" t="e">
        <f t="shared" si="15"/>
        <v>#REF!</v>
      </c>
      <c r="AD34" s="140">
        <f t="shared" si="21"/>
        <v>12</v>
      </c>
      <c r="AE34" s="141">
        <f t="shared" si="16"/>
        <v>0</v>
      </c>
      <c r="AF34" s="141"/>
      <c r="AG34" s="142">
        <f t="shared" si="0"/>
        <v>0</v>
      </c>
      <c r="AH34" s="146"/>
      <c r="AI34" s="132"/>
      <c r="AJ34" s="139">
        <f t="shared" si="17"/>
        <v>0</v>
      </c>
      <c r="AK34" s="132"/>
      <c r="AL34" s="132">
        <f t="shared" si="1"/>
        <v>0.45</v>
      </c>
      <c r="AV34" s="143" t="e">
        <f>+#REF!</f>
        <v>#REF!</v>
      </c>
      <c r="AW34" s="130" t="e">
        <f t="shared" si="18"/>
        <v>#REF!</v>
      </c>
      <c r="AX34" s="130" t="e">
        <f t="shared" si="19"/>
        <v>#REF!</v>
      </c>
      <c r="AY34" s="144"/>
      <c r="AZ34" s="144" t="e">
        <f t="shared" si="20"/>
        <v>#REF!</v>
      </c>
    </row>
    <row r="35" spans="1:52" ht="13.5" hidden="1">
      <c r="A35" s="84">
        <v>36739</v>
      </c>
      <c r="B35" s="100" t="e">
        <f>+#REF!</f>
        <v>#REF!</v>
      </c>
      <c r="C35" s="2"/>
      <c r="D35" s="2"/>
      <c r="E35" s="2" t="e">
        <f t="shared" si="2"/>
        <v>#REF!</v>
      </c>
      <c r="F35" s="92">
        <v>23</v>
      </c>
      <c r="G35" s="92">
        <v>8</v>
      </c>
      <c r="H35" s="93">
        <f t="shared" si="3"/>
        <v>46</v>
      </c>
      <c r="I35" s="94" t="e">
        <f t="shared" si="4"/>
        <v>#REF!</v>
      </c>
      <c r="J35" s="94" t="e">
        <f t="shared" si="5"/>
        <v>#REF!</v>
      </c>
      <c r="K35" s="95">
        <f t="shared" si="6"/>
        <v>0</v>
      </c>
      <c r="L35" s="96">
        <f t="shared" si="7"/>
        <v>0</v>
      </c>
      <c r="M35" s="96">
        <f t="shared" si="8"/>
        <v>0</v>
      </c>
      <c r="N35" s="97" t="e">
        <f t="shared" si="9"/>
        <v>#REF!</v>
      </c>
      <c r="O35" s="98">
        <v>1.2532521013336608</v>
      </c>
      <c r="P35" s="97"/>
      <c r="Q35" s="4"/>
      <c r="R35" s="3"/>
      <c r="S35" s="86"/>
      <c r="T35" s="3"/>
      <c r="U35" s="9"/>
      <c r="V35" s="24">
        <f t="shared" si="10"/>
        <v>0</v>
      </c>
      <c r="W35" s="25">
        <f t="shared" si="11"/>
        <v>0</v>
      </c>
      <c r="X35" s="26">
        <f t="shared" si="12"/>
        <v>0</v>
      </c>
      <c r="Z35" s="131">
        <f t="shared" si="13"/>
        <v>0</v>
      </c>
      <c r="AA35" s="131">
        <f t="shared" si="14"/>
        <v>0</v>
      </c>
      <c r="AB35" s="140"/>
      <c r="AC35" s="139" t="e">
        <f t="shared" si="15"/>
        <v>#REF!</v>
      </c>
      <c r="AD35" s="140">
        <f t="shared" si="21"/>
        <v>12</v>
      </c>
      <c r="AE35" s="141">
        <f t="shared" si="16"/>
        <v>0</v>
      </c>
      <c r="AF35" s="141"/>
      <c r="AG35" s="142">
        <f t="shared" si="0"/>
        <v>0</v>
      </c>
      <c r="AH35" s="146"/>
      <c r="AI35" s="132"/>
      <c r="AJ35" s="139">
        <f t="shared" si="17"/>
        <v>0</v>
      </c>
      <c r="AK35" s="132"/>
      <c r="AL35" s="132">
        <f t="shared" si="1"/>
        <v>0.45</v>
      </c>
      <c r="AV35" s="143" t="e">
        <f>+#REF!</f>
        <v>#REF!</v>
      </c>
      <c r="AW35" s="130" t="e">
        <f t="shared" si="18"/>
        <v>#REF!</v>
      </c>
      <c r="AX35" s="130" t="e">
        <f t="shared" si="19"/>
        <v>#REF!</v>
      </c>
      <c r="AY35" s="144"/>
      <c r="AZ35" s="144" t="e">
        <f t="shared" si="20"/>
        <v>#REF!</v>
      </c>
    </row>
    <row r="36" spans="1:52" ht="13.5" hidden="1">
      <c r="A36" s="84">
        <v>36770</v>
      </c>
      <c r="B36" s="100" t="e">
        <f>+#REF!</f>
        <v>#REF!</v>
      </c>
      <c r="C36" s="2"/>
      <c r="D36" s="2"/>
      <c r="E36" s="2" t="e">
        <f t="shared" si="2"/>
        <v>#REF!</v>
      </c>
      <c r="F36" s="92">
        <v>21</v>
      </c>
      <c r="G36" s="92">
        <v>9</v>
      </c>
      <c r="H36" s="93">
        <f t="shared" si="3"/>
        <v>42</v>
      </c>
      <c r="I36" s="94" t="e">
        <f t="shared" si="4"/>
        <v>#REF!</v>
      </c>
      <c r="J36" s="94" t="e">
        <f t="shared" si="5"/>
        <v>#REF!</v>
      </c>
      <c r="K36" s="95">
        <f t="shared" si="6"/>
        <v>0</v>
      </c>
      <c r="L36" s="96">
        <f t="shared" si="7"/>
        <v>0</v>
      </c>
      <c r="M36" s="96">
        <f t="shared" si="8"/>
        <v>0</v>
      </c>
      <c r="N36" s="97" t="e">
        <f t="shared" si="9"/>
        <v>#REF!</v>
      </c>
      <c r="O36" s="98">
        <v>1.251952575258296</v>
      </c>
      <c r="P36" s="97"/>
      <c r="Q36" s="4"/>
      <c r="R36" s="3"/>
      <c r="S36" s="86"/>
      <c r="T36" s="3"/>
      <c r="U36" s="9"/>
      <c r="V36" s="24">
        <f t="shared" si="10"/>
        <v>0</v>
      </c>
      <c r="W36" s="25">
        <f t="shared" si="11"/>
        <v>0</v>
      </c>
      <c r="X36" s="26">
        <f t="shared" si="12"/>
        <v>0</v>
      </c>
      <c r="Z36" s="131">
        <f t="shared" si="13"/>
        <v>0</v>
      </c>
      <c r="AA36" s="131">
        <f t="shared" si="14"/>
        <v>0</v>
      </c>
      <c r="AB36" s="140"/>
      <c r="AC36" s="139" t="e">
        <f t="shared" si="15"/>
        <v>#REF!</v>
      </c>
      <c r="AD36" s="140">
        <f t="shared" si="21"/>
        <v>12</v>
      </c>
      <c r="AE36" s="141">
        <f t="shared" si="16"/>
        <v>0</v>
      </c>
      <c r="AF36" s="141"/>
      <c r="AG36" s="142">
        <f t="shared" si="0"/>
        <v>0</v>
      </c>
      <c r="AH36" s="146"/>
      <c r="AI36" s="132"/>
      <c r="AJ36" s="139">
        <f t="shared" si="17"/>
        <v>0</v>
      </c>
      <c r="AK36" s="132"/>
      <c r="AL36" s="132">
        <f t="shared" si="1"/>
        <v>0.45</v>
      </c>
      <c r="AV36" s="143" t="e">
        <f>+#REF!</f>
        <v>#REF!</v>
      </c>
      <c r="AW36" s="130" t="e">
        <f t="shared" si="18"/>
        <v>#REF!</v>
      </c>
      <c r="AX36" s="130" t="e">
        <f t="shared" si="19"/>
        <v>#REF!</v>
      </c>
      <c r="AY36" s="144"/>
      <c r="AZ36" s="144" t="e">
        <f t="shared" si="20"/>
        <v>#REF!</v>
      </c>
    </row>
    <row r="37" spans="1:52" ht="13.5" hidden="1">
      <c r="A37" s="84">
        <v>36800</v>
      </c>
      <c r="B37" s="100" t="e">
        <f>+#REF!</f>
        <v>#REF!</v>
      </c>
      <c r="C37" s="2"/>
      <c r="D37" s="2"/>
      <c r="E37" s="2" t="e">
        <f t="shared" si="2"/>
        <v>#REF!</v>
      </c>
      <c r="F37" s="92">
        <v>22</v>
      </c>
      <c r="G37" s="92">
        <v>9</v>
      </c>
      <c r="H37" s="93">
        <f t="shared" si="3"/>
        <v>44</v>
      </c>
      <c r="I37" s="94" t="e">
        <f t="shared" si="4"/>
        <v>#REF!</v>
      </c>
      <c r="J37" s="94" t="e">
        <f t="shared" si="5"/>
        <v>#REF!</v>
      </c>
      <c r="K37" s="95">
        <f t="shared" si="6"/>
        <v>0</v>
      </c>
      <c r="L37" s="96">
        <f t="shared" si="7"/>
        <v>0</v>
      </c>
      <c r="M37" s="96">
        <f t="shared" si="8"/>
        <v>0</v>
      </c>
      <c r="N37" s="97" t="e">
        <f t="shared" si="9"/>
        <v>#REF!</v>
      </c>
      <c r="O37" s="98">
        <v>1.2503071712192708</v>
      </c>
      <c r="P37" s="97"/>
      <c r="Q37" s="4"/>
      <c r="R37" s="3"/>
      <c r="S37" s="86"/>
      <c r="T37" s="3"/>
      <c r="U37" s="9"/>
      <c r="V37" s="24">
        <f t="shared" si="10"/>
        <v>0</v>
      </c>
      <c r="W37" s="25">
        <f t="shared" si="11"/>
        <v>0</v>
      </c>
      <c r="X37" s="26">
        <f t="shared" si="12"/>
        <v>0</v>
      </c>
      <c r="Z37" s="131">
        <f t="shared" si="13"/>
        <v>0</v>
      </c>
      <c r="AA37" s="131">
        <f t="shared" si="14"/>
        <v>0</v>
      </c>
      <c r="AB37" s="140"/>
      <c r="AC37" s="139" t="e">
        <f t="shared" si="15"/>
        <v>#REF!</v>
      </c>
      <c r="AD37" s="140">
        <f t="shared" si="21"/>
        <v>12</v>
      </c>
      <c r="AE37" s="141">
        <f t="shared" si="16"/>
        <v>0</v>
      </c>
      <c r="AF37" s="141"/>
      <c r="AG37" s="142">
        <f t="shared" si="0"/>
        <v>0</v>
      </c>
      <c r="AH37" s="146"/>
      <c r="AI37" s="139"/>
      <c r="AJ37" s="139">
        <f t="shared" si="17"/>
        <v>0</v>
      </c>
      <c r="AK37" s="132"/>
      <c r="AL37" s="132">
        <f t="shared" si="1"/>
        <v>0.45</v>
      </c>
      <c r="AV37" s="143" t="e">
        <f>+#REF!</f>
        <v>#REF!</v>
      </c>
      <c r="AW37" s="130" t="e">
        <f t="shared" si="18"/>
        <v>#REF!</v>
      </c>
      <c r="AX37" s="130" t="e">
        <f t="shared" si="19"/>
        <v>#REF!</v>
      </c>
      <c r="AY37" s="144"/>
      <c r="AZ37" s="144" t="e">
        <f t="shared" si="20"/>
        <v>#REF!</v>
      </c>
    </row>
    <row r="38" spans="1:52" ht="13.5" hidden="1">
      <c r="A38" s="84">
        <v>36831</v>
      </c>
      <c r="B38" s="100" t="e">
        <f>+#REF!</f>
        <v>#REF!</v>
      </c>
      <c r="C38" s="2"/>
      <c r="D38" s="2"/>
      <c r="E38" s="2" t="e">
        <f t="shared" si="2"/>
        <v>#REF!</v>
      </c>
      <c r="F38" s="92">
        <v>22</v>
      </c>
      <c r="G38" s="92">
        <v>8</v>
      </c>
      <c r="H38" s="93">
        <f t="shared" si="3"/>
        <v>44</v>
      </c>
      <c r="I38" s="94" t="e">
        <f t="shared" si="4"/>
        <v>#REF!</v>
      </c>
      <c r="J38" s="94" t="e">
        <f t="shared" si="5"/>
        <v>#REF!</v>
      </c>
      <c r="K38" s="95">
        <f t="shared" si="6"/>
        <v>0</v>
      </c>
      <c r="L38" s="96">
        <f t="shared" si="7"/>
        <v>0</v>
      </c>
      <c r="M38" s="96">
        <f t="shared" si="8"/>
        <v>0</v>
      </c>
      <c r="N38" s="97" t="e">
        <f t="shared" si="9"/>
        <v>#REF!</v>
      </c>
      <c r="O38" s="98">
        <v>1.248812342231995</v>
      </c>
      <c r="P38" s="97"/>
      <c r="Q38" s="4"/>
      <c r="R38" s="3"/>
      <c r="S38" s="86"/>
      <c r="T38" s="3"/>
      <c r="U38" s="9"/>
      <c r="V38" s="24">
        <f t="shared" si="10"/>
        <v>0</v>
      </c>
      <c r="W38" s="25">
        <f t="shared" si="11"/>
        <v>0</v>
      </c>
      <c r="X38" s="26">
        <f t="shared" si="12"/>
        <v>0</v>
      </c>
      <c r="Z38" s="131">
        <f t="shared" si="13"/>
        <v>0</v>
      </c>
      <c r="AA38" s="131">
        <f t="shared" si="14"/>
        <v>0</v>
      </c>
      <c r="AB38" s="140"/>
      <c r="AC38" s="139" t="e">
        <f t="shared" si="15"/>
        <v>#REF!</v>
      </c>
      <c r="AD38" s="140">
        <f t="shared" si="21"/>
        <v>12</v>
      </c>
      <c r="AE38" s="141">
        <f t="shared" si="16"/>
        <v>0</v>
      </c>
      <c r="AF38" s="141"/>
      <c r="AG38" s="142">
        <f aca="true" t="shared" si="22" ref="AG38:AG99">+IF(AD38=AD37,0,((AC38*0)+(AC38/3)))</f>
        <v>0</v>
      </c>
      <c r="AH38" s="146"/>
      <c r="AI38" s="132"/>
      <c r="AJ38" s="139">
        <f t="shared" si="17"/>
        <v>0</v>
      </c>
      <c r="AK38" s="132"/>
      <c r="AL38" s="132">
        <f t="shared" si="1"/>
        <v>0.45</v>
      </c>
      <c r="AV38" s="143" t="e">
        <f>+#REF!</f>
        <v>#REF!</v>
      </c>
      <c r="AW38" s="130" t="e">
        <f t="shared" si="18"/>
        <v>#REF!</v>
      </c>
      <c r="AX38" s="130" t="e">
        <f t="shared" si="19"/>
        <v>#REF!</v>
      </c>
      <c r="AY38" s="144"/>
      <c r="AZ38" s="144" t="e">
        <f t="shared" si="20"/>
        <v>#REF!</v>
      </c>
    </row>
    <row r="39" spans="1:52" ht="13.5" hidden="1">
      <c r="A39" s="84">
        <v>36861</v>
      </c>
      <c r="B39" s="100" t="e">
        <f>+#REF!</f>
        <v>#REF!</v>
      </c>
      <c r="C39" s="2">
        <f>IF($F$1=1,IF(B39=0,0,AR39),0)</f>
        <v>0</v>
      </c>
      <c r="D39" s="2"/>
      <c r="E39" s="2" t="e">
        <f t="shared" si="2"/>
        <v>#REF!</v>
      </c>
      <c r="F39" s="92">
        <v>21</v>
      </c>
      <c r="G39" s="92">
        <v>10</v>
      </c>
      <c r="H39" s="93">
        <f t="shared" si="3"/>
        <v>42</v>
      </c>
      <c r="I39" s="94" t="e">
        <f t="shared" si="4"/>
        <v>#REF!</v>
      </c>
      <c r="J39" s="94" t="e">
        <f t="shared" si="5"/>
        <v>#REF!</v>
      </c>
      <c r="K39" s="95">
        <f t="shared" si="6"/>
        <v>0</v>
      </c>
      <c r="L39" s="96">
        <f t="shared" si="7"/>
        <v>0</v>
      </c>
      <c r="M39" s="96">
        <f t="shared" si="8"/>
        <v>0</v>
      </c>
      <c r="N39" s="97" t="e">
        <f t="shared" si="9"/>
        <v>#REF!</v>
      </c>
      <c r="O39" s="98">
        <v>1.2475759941376643</v>
      </c>
      <c r="P39" s="97"/>
      <c r="Q39" s="4"/>
      <c r="R39" s="3"/>
      <c r="S39" s="86"/>
      <c r="T39" s="3"/>
      <c r="U39" s="9"/>
      <c r="V39" s="24">
        <f t="shared" si="10"/>
        <v>0</v>
      </c>
      <c r="W39" s="25">
        <f t="shared" si="11"/>
        <v>0</v>
      </c>
      <c r="X39" s="26">
        <f t="shared" si="12"/>
        <v>0</v>
      </c>
      <c r="Z39" s="131">
        <f t="shared" si="13"/>
        <v>0</v>
      </c>
      <c r="AA39" s="131">
        <f t="shared" si="14"/>
        <v>0</v>
      </c>
      <c r="AB39" s="140"/>
      <c r="AC39" s="139" t="e">
        <f t="shared" si="15"/>
        <v>#REF!</v>
      </c>
      <c r="AD39" s="140">
        <f t="shared" si="21"/>
        <v>12</v>
      </c>
      <c r="AE39" s="141">
        <f t="shared" si="16"/>
        <v>0</v>
      </c>
      <c r="AF39" s="141"/>
      <c r="AG39" s="142">
        <f t="shared" si="22"/>
        <v>0</v>
      </c>
      <c r="AH39" s="145"/>
      <c r="AI39" s="132"/>
      <c r="AJ39" s="139">
        <f t="shared" si="17"/>
        <v>0</v>
      </c>
      <c r="AK39" s="132"/>
      <c r="AL39" s="132">
        <f t="shared" si="1"/>
        <v>0.45</v>
      </c>
      <c r="AN39" s="147">
        <v>215</v>
      </c>
      <c r="AO39" s="148">
        <f>+AN39/3</f>
        <v>71.66666666666667</v>
      </c>
      <c r="AP39" s="148">
        <f>+AN39/6*AL39</f>
        <v>16.125</v>
      </c>
      <c r="AQ39" s="144">
        <f>+AN39*(AD39/100)</f>
        <v>25.8</v>
      </c>
      <c r="AR39" s="144">
        <f>+AQ39+AP39+AO39+AN39</f>
        <v>328.5916666666667</v>
      </c>
      <c r="AV39" s="143" t="e">
        <f>+#REF!</f>
        <v>#REF!</v>
      </c>
      <c r="AW39" s="130" t="e">
        <f t="shared" si="18"/>
        <v>#REF!</v>
      </c>
      <c r="AX39" s="130" t="e">
        <f t="shared" si="19"/>
        <v>#REF!</v>
      </c>
      <c r="AY39" s="144"/>
      <c r="AZ39" s="144" t="e">
        <f t="shared" si="20"/>
        <v>#REF!</v>
      </c>
    </row>
    <row r="40" spans="1:52" ht="13.5" hidden="1">
      <c r="A40" s="84" t="s">
        <v>2</v>
      </c>
      <c r="B40" s="100" t="e">
        <f>+#REF!</f>
        <v>#REF!</v>
      </c>
      <c r="C40" s="2">
        <f aca="true" t="shared" si="23" ref="C40:C103">IF($F$1=1,IF(B40=0,0,AR40),0)</f>
        <v>0</v>
      </c>
      <c r="D40" s="2"/>
      <c r="E40" s="2" t="e">
        <f t="shared" si="2"/>
        <v>#REF!</v>
      </c>
      <c r="F40" s="92">
        <v>21</v>
      </c>
      <c r="G40" s="92">
        <v>10</v>
      </c>
      <c r="H40" s="93">
        <f t="shared" si="3"/>
        <v>42</v>
      </c>
      <c r="I40" s="94" t="e">
        <f t="shared" si="4"/>
        <v>#REF!</v>
      </c>
      <c r="J40" s="94" t="e">
        <f t="shared" si="5"/>
        <v>#REF!</v>
      </c>
      <c r="K40" s="95">
        <f t="shared" si="6"/>
        <v>0</v>
      </c>
      <c r="L40" s="96">
        <f t="shared" si="7"/>
        <v>0</v>
      </c>
      <c r="M40" s="96">
        <f t="shared" si="8"/>
        <v>0</v>
      </c>
      <c r="N40" s="97" t="e">
        <f t="shared" si="9"/>
        <v>#REF!</v>
      </c>
      <c r="O40" s="98">
        <v>1.2475759941376643</v>
      </c>
      <c r="P40" s="97"/>
      <c r="Q40" s="4"/>
      <c r="R40" s="3"/>
      <c r="S40" s="86"/>
      <c r="T40" s="3"/>
      <c r="U40" s="9"/>
      <c r="V40" s="24">
        <f t="shared" si="10"/>
        <v>0</v>
      </c>
      <c r="W40" s="25">
        <f t="shared" si="11"/>
        <v>0</v>
      </c>
      <c r="X40" s="26">
        <f t="shared" si="12"/>
        <v>0</v>
      </c>
      <c r="Z40" s="131">
        <f t="shared" si="13"/>
        <v>0</v>
      </c>
      <c r="AA40" s="131">
        <f t="shared" si="14"/>
        <v>0</v>
      </c>
      <c r="AB40" s="140"/>
      <c r="AC40" s="139" t="e">
        <f t="shared" si="15"/>
        <v>#REF!</v>
      </c>
      <c r="AD40" s="140">
        <f>+AD39</f>
        <v>12</v>
      </c>
      <c r="AE40" s="141">
        <f t="shared" si="16"/>
        <v>0</v>
      </c>
      <c r="AF40" s="141" t="e">
        <f>+AC40*0.8</f>
        <v>#REF!</v>
      </c>
      <c r="AG40" s="142">
        <f t="shared" si="22"/>
        <v>0</v>
      </c>
      <c r="AH40" s="145"/>
      <c r="AI40" s="132"/>
      <c r="AJ40" s="139">
        <f t="shared" si="17"/>
        <v>0</v>
      </c>
      <c r="AK40" s="132"/>
      <c r="AL40" s="132">
        <f t="shared" si="1"/>
        <v>0.45</v>
      </c>
      <c r="AN40" s="147">
        <v>215</v>
      </c>
      <c r="AO40" s="148">
        <f aca="true" t="shared" si="24" ref="AO40:AO103">+AN40/3</f>
        <v>71.66666666666667</v>
      </c>
      <c r="AP40" s="148">
        <f aca="true" t="shared" si="25" ref="AP40:AP103">+AN40/6*AL40</f>
        <v>16.125</v>
      </c>
      <c r="AQ40" s="144">
        <f aca="true" t="shared" si="26" ref="AQ40:AQ103">+AN40*(AD40/100)</f>
        <v>25.8</v>
      </c>
      <c r="AR40" s="144">
        <f aca="true" t="shared" si="27" ref="AR40:AR103">+AQ40+AP40+AO40+AN40</f>
        <v>328.5916666666667</v>
      </c>
      <c r="AV40" s="143" t="e">
        <f>+#REF!</f>
        <v>#REF!</v>
      </c>
      <c r="AW40" s="130" t="e">
        <f t="shared" si="18"/>
        <v>#REF!</v>
      </c>
      <c r="AX40" s="130" t="e">
        <f t="shared" si="19"/>
        <v>#REF!</v>
      </c>
      <c r="AY40" s="144"/>
      <c r="AZ40" s="144" t="e">
        <f t="shared" si="20"/>
        <v>#REF!</v>
      </c>
    </row>
    <row r="41" spans="1:52" ht="13.5" hidden="1">
      <c r="A41" s="84">
        <v>36892</v>
      </c>
      <c r="B41" s="100" t="e">
        <f>+#REF!</f>
        <v>#REF!</v>
      </c>
      <c r="C41" s="2">
        <f t="shared" si="23"/>
        <v>0</v>
      </c>
      <c r="D41" s="2"/>
      <c r="E41" s="2" t="e">
        <f t="shared" si="2"/>
        <v>#REF!</v>
      </c>
      <c r="F41" s="92">
        <v>23</v>
      </c>
      <c r="G41" s="92">
        <v>8</v>
      </c>
      <c r="H41" s="93">
        <f t="shared" si="3"/>
        <v>46</v>
      </c>
      <c r="I41" s="94" t="e">
        <f t="shared" si="4"/>
        <v>#REF!</v>
      </c>
      <c r="J41" s="94" t="e">
        <f t="shared" si="5"/>
        <v>#REF!</v>
      </c>
      <c r="K41" s="95" t="e">
        <f t="shared" si="6"/>
        <v>#REF!</v>
      </c>
      <c r="L41" s="96" t="e">
        <f t="shared" si="7"/>
        <v>#REF!</v>
      </c>
      <c r="M41" s="96">
        <f t="shared" si="8"/>
        <v>0</v>
      </c>
      <c r="N41" s="97" t="e">
        <f t="shared" si="9"/>
        <v>#REF!</v>
      </c>
      <c r="O41" s="98">
        <v>1.2458703980771368</v>
      </c>
      <c r="P41" s="97"/>
      <c r="Q41" s="4"/>
      <c r="R41" s="3"/>
      <c r="S41" s="86"/>
      <c r="T41" s="3"/>
      <c r="U41" s="9"/>
      <c r="V41" s="24">
        <f t="shared" si="10"/>
        <v>0</v>
      </c>
      <c r="W41" s="25">
        <f t="shared" si="11"/>
        <v>0</v>
      </c>
      <c r="X41" s="26">
        <f t="shared" si="12"/>
        <v>0</v>
      </c>
      <c r="Z41" s="131">
        <f t="shared" si="13"/>
        <v>0</v>
      </c>
      <c r="AA41" s="131" t="e">
        <f t="shared" si="14"/>
        <v>#REF!</v>
      </c>
      <c r="AB41" s="140"/>
      <c r="AC41" s="139" t="e">
        <f t="shared" si="15"/>
        <v>#REF!</v>
      </c>
      <c r="AD41" s="140">
        <f aca="true" t="shared" si="28" ref="AD41:AD52">INT((A41-$B$8)/364)</f>
        <v>12</v>
      </c>
      <c r="AE41" s="141">
        <f t="shared" si="16"/>
        <v>0</v>
      </c>
      <c r="AF41" s="141"/>
      <c r="AG41" s="142">
        <f t="shared" si="22"/>
        <v>0</v>
      </c>
      <c r="AH41" s="145" t="e">
        <f>+AC41/30*5</f>
        <v>#REF!</v>
      </c>
      <c r="AI41" s="132"/>
      <c r="AJ41" s="139" t="e">
        <f t="shared" si="17"/>
        <v>#REF!</v>
      </c>
      <c r="AK41" s="132"/>
      <c r="AL41" s="132">
        <f t="shared" si="1"/>
        <v>0.45</v>
      </c>
      <c r="AN41" s="147">
        <v>215</v>
      </c>
      <c r="AO41" s="148">
        <f t="shared" si="24"/>
        <v>71.66666666666667</v>
      </c>
      <c r="AP41" s="148">
        <f t="shared" si="25"/>
        <v>16.125</v>
      </c>
      <c r="AQ41" s="144">
        <f t="shared" si="26"/>
        <v>25.8</v>
      </c>
      <c r="AR41" s="144">
        <f t="shared" si="27"/>
        <v>328.5916666666667</v>
      </c>
      <c r="AV41" s="143" t="e">
        <f>+#REF!</f>
        <v>#REF!</v>
      </c>
      <c r="AW41" s="130" t="e">
        <f t="shared" si="18"/>
        <v>#REF!</v>
      </c>
      <c r="AX41" s="130" t="e">
        <f t="shared" si="19"/>
        <v>#REF!</v>
      </c>
      <c r="AY41" s="144"/>
      <c r="AZ41" s="144" t="e">
        <f t="shared" si="20"/>
        <v>#REF!</v>
      </c>
    </row>
    <row r="42" spans="1:52" ht="13.5" hidden="1">
      <c r="A42" s="84">
        <v>36923</v>
      </c>
      <c r="B42" s="100" t="e">
        <f>+#REF!</f>
        <v>#REF!</v>
      </c>
      <c r="C42" s="2">
        <f t="shared" si="23"/>
        <v>0</v>
      </c>
      <c r="D42" s="2"/>
      <c r="E42" s="2" t="e">
        <f t="shared" si="2"/>
        <v>#REF!</v>
      </c>
      <c r="F42" s="92">
        <v>20</v>
      </c>
      <c r="G42" s="92">
        <v>8</v>
      </c>
      <c r="H42" s="93">
        <f t="shared" si="3"/>
        <v>40</v>
      </c>
      <c r="I42" s="94" t="e">
        <f t="shared" si="4"/>
        <v>#REF!</v>
      </c>
      <c r="J42" s="94" t="e">
        <f t="shared" si="5"/>
        <v>#REF!</v>
      </c>
      <c r="K42" s="95">
        <f t="shared" si="6"/>
        <v>0</v>
      </c>
      <c r="L42" s="96">
        <f t="shared" si="7"/>
        <v>0</v>
      </c>
      <c r="M42" s="96">
        <f t="shared" si="8"/>
        <v>0</v>
      </c>
      <c r="N42" s="97" t="e">
        <f t="shared" si="9"/>
        <v>#REF!</v>
      </c>
      <c r="O42" s="98">
        <v>1.2454120867544658</v>
      </c>
      <c r="P42" s="97"/>
      <c r="Q42" s="4"/>
      <c r="R42" s="3"/>
      <c r="S42" s="86"/>
      <c r="T42" s="3"/>
      <c r="U42" s="9"/>
      <c r="V42" s="24">
        <f t="shared" si="10"/>
        <v>0</v>
      </c>
      <c r="W42" s="25">
        <f t="shared" si="11"/>
        <v>0</v>
      </c>
      <c r="X42" s="26">
        <f t="shared" si="12"/>
        <v>0</v>
      </c>
      <c r="Z42" s="131">
        <f t="shared" si="13"/>
        <v>0</v>
      </c>
      <c r="AA42" s="131">
        <f t="shared" si="14"/>
        <v>0</v>
      </c>
      <c r="AB42" s="140"/>
      <c r="AC42" s="139" t="e">
        <f t="shared" si="15"/>
        <v>#REF!</v>
      </c>
      <c r="AD42" s="140">
        <f t="shared" si="28"/>
        <v>12</v>
      </c>
      <c r="AE42" s="141">
        <f t="shared" si="16"/>
        <v>0</v>
      </c>
      <c r="AF42" s="141"/>
      <c r="AG42" s="142">
        <f t="shared" si="22"/>
        <v>0</v>
      </c>
      <c r="AH42" s="142"/>
      <c r="AI42" s="132"/>
      <c r="AJ42" s="139">
        <f t="shared" si="17"/>
        <v>0</v>
      </c>
      <c r="AK42" s="132"/>
      <c r="AL42" s="132">
        <f t="shared" si="1"/>
        <v>0.45</v>
      </c>
      <c r="AN42" s="147">
        <v>215</v>
      </c>
      <c r="AO42" s="148">
        <f t="shared" si="24"/>
        <v>71.66666666666667</v>
      </c>
      <c r="AP42" s="148">
        <f t="shared" si="25"/>
        <v>16.125</v>
      </c>
      <c r="AQ42" s="144">
        <f t="shared" si="26"/>
        <v>25.8</v>
      </c>
      <c r="AR42" s="144">
        <f t="shared" si="27"/>
        <v>328.5916666666667</v>
      </c>
      <c r="AV42" s="143" t="e">
        <f>+#REF!</f>
        <v>#REF!</v>
      </c>
      <c r="AW42" s="130" t="e">
        <f t="shared" si="18"/>
        <v>#REF!</v>
      </c>
      <c r="AX42" s="130" t="e">
        <f t="shared" si="19"/>
        <v>#REF!</v>
      </c>
      <c r="AY42" s="144"/>
      <c r="AZ42" s="144" t="e">
        <f t="shared" si="20"/>
        <v>#REF!</v>
      </c>
    </row>
    <row r="43" spans="1:52" ht="13.5" hidden="1">
      <c r="A43" s="84">
        <v>36951</v>
      </c>
      <c r="B43" s="100" t="e">
        <f>+#REF!</f>
        <v>#REF!</v>
      </c>
      <c r="C43" s="2">
        <f t="shared" si="23"/>
        <v>0</v>
      </c>
      <c r="D43" s="2"/>
      <c r="E43" s="2" t="e">
        <f t="shared" si="2"/>
        <v>#REF!</v>
      </c>
      <c r="F43" s="92">
        <v>22</v>
      </c>
      <c r="G43" s="92">
        <v>9</v>
      </c>
      <c r="H43" s="93">
        <f t="shared" si="3"/>
        <v>44</v>
      </c>
      <c r="I43" s="94" t="e">
        <f t="shared" si="4"/>
        <v>#REF!</v>
      </c>
      <c r="J43" s="94" t="e">
        <f t="shared" si="5"/>
        <v>#REF!</v>
      </c>
      <c r="K43" s="95">
        <f t="shared" si="6"/>
        <v>0</v>
      </c>
      <c r="L43" s="96">
        <f t="shared" si="7"/>
        <v>0</v>
      </c>
      <c r="M43" s="96">
        <f t="shared" si="8"/>
        <v>0</v>
      </c>
      <c r="N43" s="97" t="e">
        <f t="shared" si="9"/>
        <v>#REF!</v>
      </c>
      <c r="O43" s="98">
        <v>1.243268691380319</v>
      </c>
      <c r="P43" s="97"/>
      <c r="Q43" s="4"/>
      <c r="R43" s="3"/>
      <c r="S43" s="86"/>
      <c r="T43" s="3"/>
      <c r="U43" s="9"/>
      <c r="V43" s="24">
        <f t="shared" si="10"/>
        <v>0</v>
      </c>
      <c r="W43" s="25">
        <f t="shared" si="11"/>
        <v>0</v>
      </c>
      <c r="X43" s="26">
        <f t="shared" si="12"/>
        <v>0</v>
      </c>
      <c r="Z43" s="131">
        <f t="shared" si="13"/>
        <v>0</v>
      </c>
      <c r="AA43" s="131">
        <f t="shared" si="14"/>
        <v>0</v>
      </c>
      <c r="AB43" s="140"/>
      <c r="AC43" s="139" t="e">
        <f t="shared" si="15"/>
        <v>#REF!</v>
      </c>
      <c r="AD43" s="140">
        <f t="shared" si="28"/>
        <v>12</v>
      </c>
      <c r="AE43" s="141">
        <f t="shared" si="16"/>
        <v>0</v>
      </c>
      <c r="AF43" s="141"/>
      <c r="AG43" s="142">
        <f t="shared" si="22"/>
        <v>0</v>
      </c>
      <c r="AH43" s="146"/>
      <c r="AI43" s="139"/>
      <c r="AJ43" s="139">
        <f t="shared" si="17"/>
        <v>0</v>
      </c>
      <c r="AK43" s="132"/>
      <c r="AL43" s="132">
        <f t="shared" si="1"/>
        <v>0.45</v>
      </c>
      <c r="AN43" s="147">
        <v>215</v>
      </c>
      <c r="AO43" s="148">
        <f t="shared" si="24"/>
        <v>71.66666666666667</v>
      </c>
      <c r="AP43" s="148">
        <f t="shared" si="25"/>
        <v>16.125</v>
      </c>
      <c r="AQ43" s="144">
        <f t="shared" si="26"/>
        <v>25.8</v>
      </c>
      <c r="AR43" s="144">
        <f t="shared" si="27"/>
        <v>328.5916666666667</v>
      </c>
      <c r="AV43" s="143" t="e">
        <f>+#REF!</f>
        <v>#REF!</v>
      </c>
      <c r="AW43" s="130" t="e">
        <f t="shared" si="18"/>
        <v>#REF!</v>
      </c>
      <c r="AX43" s="130" t="e">
        <f t="shared" si="19"/>
        <v>#REF!</v>
      </c>
      <c r="AY43" s="144"/>
      <c r="AZ43" s="144" t="e">
        <f t="shared" si="20"/>
        <v>#REF!</v>
      </c>
    </row>
    <row r="44" spans="1:52" ht="13.5" hidden="1">
      <c r="A44" s="84">
        <v>36982</v>
      </c>
      <c r="B44" s="100" t="e">
        <f>+#REF!</f>
        <v>#REF!</v>
      </c>
      <c r="C44" s="2">
        <f t="shared" si="23"/>
        <v>0</v>
      </c>
      <c r="D44" s="2"/>
      <c r="E44" s="2" t="e">
        <f t="shared" si="2"/>
        <v>#REF!</v>
      </c>
      <c r="F44" s="92">
        <v>21</v>
      </c>
      <c r="G44" s="92">
        <v>9</v>
      </c>
      <c r="H44" s="93">
        <f t="shared" si="3"/>
        <v>42</v>
      </c>
      <c r="I44" s="94" t="e">
        <f t="shared" si="4"/>
        <v>#REF!</v>
      </c>
      <c r="J44" s="94" t="e">
        <f t="shared" si="5"/>
        <v>#REF!</v>
      </c>
      <c r="K44" s="95">
        <f t="shared" si="6"/>
        <v>0</v>
      </c>
      <c r="L44" s="96">
        <f t="shared" si="7"/>
        <v>0</v>
      </c>
      <c r="M44" s="96">
        <f t="shared" si="8"/>
        <v>0</v>
      </c>
      <c r="N44" s="97" t="e">
        <f t="shared" si="9"/>
        <v>#REF!</v>
      </c>
      <c r="O44" s="98">
        <v>1.2413495646686632</v>
      </c>
      <c r="P44" s="97"/>
      <c r="Q44" s="4"/>
      <c r="R44" s="3"/>
      <c r="S44" s="86"/>
      <c r="T44" s="3"/>
      <c r="U44" s="9"/>
      <c r="V44" s="24">
        <f t="shared" si="10"/>
        <v>0</v>
      </c>
      <c r="W44" s="25">
        <f t="shared" si="11"/>
        <v>0</v>
      </c>
      <c r="X44" s="26">
        <f t="shared" si="12"/>
        <v>0</v>
      </c>
      <c r="Z44" s="131">
        <f t="shared" si="13"/>
        <v>0</v>
      </c>
      <c r="AA44" s="131">
        <f t="shared" si="14"/>
        <v>0</v>
      </c>
      <c r="AB44" s="140"/>
      <c r="AC44" s="139" t="e">
        <f t="shared" si="15"/>
        <v>#REF!</v>
      </c>
      <c r="AD44" s="140">
        <f t="shared" si="28"/>
        <v>12</v>
      </c>
      <c r="AE44" s="141">
        <f t="shared" si="16"/>
        <v>0</v>
      </c>
      <c r="AF44" s="141"/>
      <c r="AG44" s="142">
        <f t="shared" si="22"/>
        <v>0</v>
      </c>
      <c r="AH44" s="146"/>
      <c r="AI44" s="132"/>
      <c r="AJ44" s="139">
        <f t="shared" si="17"/>
        <v>0</v>
      </c>
      <c r="AK44" s="132"/>
      <c r="AL44" s="132">
        <f t="shared" si="1"/>
        <v>0.45</v>
      </c>
      <c r="AN44" s="147">
        <v>215</v>
      </c>
      <c r="AO44" s="148">
        <f t="shared" si="24"/>
        <v>71.66666666666667</v>
      </c>
      <c r="AP44" s="148">
        <f t="shared" si="25"/>
        <v>16.125</v>
      </c>
      <c r="AQ44" s="144">
        <f t="shared" si="26"/>
        <v>25.8</v>
      </c>
      <c r="AR44" s="144">
        <f t="shared" si="27"/>
        <v>328.5916666666667</v>
      </c>
      <c r="AV44" s="143" t="e">
        <f>+#REF!</f>
        <v>#REF!</v>
      </c>
      <c r="AW44" s="130" t="e">
        <f t="shared" si="18"/>
        <v>#REF!</v>
      </c>
      <c r="AX44" s="130" t="e">
        <f t="shared" si="19"/>
        <v>#REF!</v>
      </c>
      <c r="AY44" s="144"/>
      <c r="AZ44" s="144" t="e">
        <f t="shared" si="20"/>
        <v>#REF!</v>
      </c>
    </row>
    <row r="45" spans="1:52" ht="13.5" hidden="1">
      <c r="A45" s="84">
        <v>37012</v>
      </c>
      <c r="B45" s="100" t="e">
        <f>+#REF!</f>
        <v>#REF!</v>
      </c>
      <c r="C45" s="2">
        <f t="shared" si="23"/>
        <v>0</v>
      </c>
      <c r="D45" s="2"/>
      <c r="E45" s="2" t="e">
        <f t="shared" si="2"/>
        <v>#REF!</v>
      </c>
      <c r="F45" s="92">
        <v>23</v>
      </c>
      <c r="G45" s="92">
        <v>8</v>
      </c>
      <c r="H45" s="93">
        <f t="shared" si="3"/>
        <v>46</v>
      </c>
      <c r="I45" s="94" t="e">
        <f t="shared" si="4"/>
        <v>#REF!</v>
      </c>
      <c r="J45" s="94" t="e">
        <f t="shared" si="5"/>
        <v>#REF!</v>
      </c>
      <c r="K45" s="95" t="e">
        <f t="shared" si="6"/>
        <v>#REF!</v>
      </c>
      <c r="L45" s="96" t="e">
        <f t="shared" si="7"/>
        <v>#REF!</v>
      </c>
      <c r="M45" s="96" t="e">
        <f t="shared" si="8"/>
        <v>#REF!</v>
      </c>
      <c r="N45" s="97" t="e">
        <f t="shared" si="9"/>
        <v>#REF!</v>
      </c>
      <c r="O45" s="98">
        <v>1.2390857550248735</v>
      </c>
      <c r="P45" s="97"/>
      <c r="Q45" s="4"/>
      <c r="R45" s="3"/>
      <c r="S45" s="86"/>
      <c r="T45" s="3"/>
      <c r="U45" s="9"/>
      <c r="V45" s="24">
        <f t="shared" si="10"/>
        <v>0</v>
      </c>
      <c r="W45" s="25">
        <f t="shared" si="11"/>
        <v>0</v>
      </c>
      <c r="X45" s="26">
        <f t="shared" si="12"/>
        <v>0</v>
      </c>
      <c r="Z45" s="131" t="e">
        <f t="shared" si="13"/>
        <v>#REF!</v>
      </c>
      <c r="AA45" s="131">
        <f t="shared" si="14"/>
        <v>0</v>
      </c>
      <c r="AB45" s="140"/>
      <c r="AC45" s="139" t="e">
        <f t="shared" si="15"/>
        <v>#REF!</v>
      </c>
      <c r="AD45" s="140">
        <f t="shared" si="28"/>
        <v>13</v>
      </c>
      <c r="AE45" s="141" t="e">
        <f t="shared" si="16"/>
        <v>#REF!</v>
      </c>
      <c r="AF45" s="141"/>
      <c r="AG45" s="142" t="e">
        <f t="shared" si="22"/>
        <v>#REF!</v>
      </c>
      <c r="AH45" s="146"/>
      <c r="AI45" s="132"/>
      <c r="AJ45" s="139" t="e">
        <f t="shared" si="17"/>
        <v>#REF!</v>
      </c>
      <c r="AK45" s="132"/>
      <c r="AL45" s="132">
        <f t="shared" si="1"/>
        <v>0.45</v>
      </c>
      <c r="AN45" s="147">
        <v>215</v>
      </c>
      <c r="AO45" s="148">
        <f t="shared" si="24"/>
        <v>71.66666666666667</v>
      </c>
      <c r="AP45" s="148">
        <f t="shared" si="25"/>
        <v>16.125</v>
      </c>
      <c r="AQ45" s="144">
        <f t="shared" si="26"/>
        <v>27.95</v>
      </c>
      <c r="AR45" s="144">
        <f t="shared" si="27"/>
        <v>330.7416666666667</v>
      </c>
      <c r="AV45" s="143" t="e">
        <f>+#REF!</f>
        <v>#REF!</v>
      </c>
      <c r="AW45" s="130" t="e">
        <f t="shared" si="18"/>
        <v>#REF!</v>
      </c>
      <c r="AX45" s="130" t="e">
        <f t="shared" si="19"/>
        <v>#REF!</v>
      </c>
      <c r="AY45" s="144"/>
      <c r="AZ45" s="144" t="e">
        <f t="shared" si="20"/>
        <v>#REF!</v>
      </c>
    </row>
    <row r="46" spans="1:52" ht="13.5" hidden="1">
      <c r="A46" s="84">
        <v>37043</v>
      </c>
      <c r="B46" s="100" t="e">
        <f>+#REF!</f>
        <v>#REF!</v>
      </c>
      <c r="C46" s="2">
        <f t="shared" si="23"/>
        <v>0</v>
      </c>
      <c r="D46" s="2"/>
      <c r="E46" s="2" t="e">
        <f t="shared" si="2"/>
        <v>#REF!</v>
      </c>
      <c r="F46" s="92">
        <v>21</v>
      </c>
      <c r="G46" s="92">
        <v>9</v>
      </c>
      <c r="H46" s="93">
        <f t="shared" si="3"/>
        <v>42</v>
      </c>
      <c r="I46" s="94" t="e">
        <f t="shared" si="4"/>
        <v>#REF!</v>
      </c>
      <c r="J46" s="94" t="e">
        <f t="shared" si="5"/>
        <v>#REF!</v>
      </c>
      <c r="K46" s="95">
        <f t="shared" si="6"/>
        <v>0</v>
      </c>
      <c r="L46" s="96">
        <f t="shared" si="7"/>
        <v>0</v>
      </c>
      <c r="M46" s="96">
        <f t="shared" si="8"/>
        <v>0</v>
      </c>
      <c r="N46" s="97" t="e">
        <f t="shared" si="9"/>
        <v>#REF!</v>
      </c>
      <c r="O46" s="98">
        <v>1.237281798262037</v>
      </c>
      <c r="P46" s="97"/>
      <c r="Q46" s="4"/>
      <c r="R46" s="3"/>
      <c r="S46" s="86"/>
      <c r="T46" s="3"/>
      <c r="U46" s="9"/>
      <c r="V46" s="24">
        <f t="shared" si="10"/>
        <v>0</v>
      </c>
      <c r="W46" s="25">
        <f t="shared" si="11"/>
        <v>0</v>
      </c>
      <c r="X46" s="26">
        <f t="shared" si="12"/>
        <v>0</v>
      </c>
      <c r="Z46" s="131">
        <f t="shared" si="13"/>
        <v>0</v>
      </c>
      <c r="AA46" s="131">
        <f t="shared" si="14"/>
        <v>0</v>
      </c>
      <c r="AB46" s="140"/>
      <c r="AC46" s="139" t="e">
        <f t="shared" si="15"/>
        <v>#REF!</v>
      </c>
      <c r="AD46" s="140">
        <f t="shared" si="28"/>
        <v>13</v>
      </c>
      <c r="AE46" s="141">
        <f t="shared" si="16"/>
        <v>0</v>
      </c>
      <c r="AF46" s="141"/>
      <c r="AG46" s="142">
        <f t="shared" si="22"/>
        <v>0</v>
      </c>
      <c r="AH46" s="146"/>
      <c r="AI46" s="132"/>
      <c r="AJ46" s="139">
        <f t="shared" si="17"/>
        <v>0</v>
      </c>
      <c r="AK46" s="132"/>
      <c r="AL46" s="132">
        <f t="shared" si="1"/>
        <v>0.45</v>
      </c>
      <c r="AN46" s="147">
        <v>215</v>
      </c>
      <c r="AO46" s="148">
        <f t="shared" si="24"/>
        <v>71.66666666666667</v>
      </c>
      <c r="AP46" s="148">
        <f t="shared" si="25"/>
        <v>16.125</v>
      </c>
      <c r="AQ46" s="144">
        <f t="shared" si="26"/>
        <v>27.95</v>
      </c>
      <c r="AR46" s="144">
        <f t="shared" si="27"/>
        <v>330.7416666666667</v>
      </c>
      <c r="AV46" s="143" t="e">
        <f>+#REF!</f>
        <v>#REF!</v>
      </c>
      <c r="AW46" s="130" t="e">
        <f t="shared" si="18"/>
        <v>#REF!</v>
      </c>
      <c r="AX46" s="130" t="e">
        <f t="shared" si="19"/>
        <v>#REF!</v>
      </c>
      <c r="AY46" s="144"/>
      <c r="AZ46" s="144" t="e">
        <f t="shared" si="20"/>
        <v>#REF!</v>
      </c>
    </row>
    <row r="47" spans="1:52" ht="13.5" hidden="1">
      <c r="A47" s="84">
        <v>37073</v>
      </c>
      <c r="B47" s="100" t="e">
        <f>+#REF!</f>
        <v>#REF!</v>
      </c>
      <c r="C47" s="2">
        <f t="shared" si="23"/>
        <v>0</v>
      </c>
      <c r="D47" s="2"/>
      <c r="E47" s="2" t="e">
        <f t="shared" si="2"/>
        <v>#REF!</v>
      </c>
      <c r="F47" s="92">
        <v>22</v>
      </c>
      <c r="G47" s="92">
        <v>9</v>
      </c>
      <c r="H47" s="93">
        <f t="shared" si="3"/>
        <v>44</v>
      </c>
      <c r="I47" s="94" t="e">
        <f t="shared" si="4"/>
        <v>#REF!</v>
      </c>
      <c r="J47" s="94" t="e">
        <f t="shared" si="5"/>
        <v>#REF!</v>
      </c>
      <c r="K47" s="95">
        <f t="shared" si="6"/>
        <v>0</v>
      </c>
      <c r="L47" s="96">
        <f t="shared" si="7"/>
        <v>0</v>
      </c>
      <c r="M47" s="96">
        <f t="shared" si="8"/>
        <v>0</v>
      </c>
      <c r="N47" s="97" t="e">
        <f t="shared" si="9"/>
        <v>#REF!</v>
      </c>
      <c r="O47" s="98">
        <v>1.1084588847957342</v>
      </c>
      <c r="P47" s="97"/>
      <c r="Q47" s="4"/>
      <c r="R47" s="3"/>
      <c r="S47" s="86"/>
      <c r="T47" s="3"/>
      <c r="U47" s="9"/>
      <c r="V47" s="24">
        <f t="shared" si="10"/>
        <v>0</v>
      </c>
      <c r="W47" s="25">
        <f t="shared" si="11"/>
        <v>0</v>
      </c>
      <c r="X47" s="26">
        <f t="shared" si="12"/>
        <v>0</v>
      </c>
      <c r="Z47" s="131">
        <f t="shared" si="13"/>
        <v>0</v>
      </c>
      <c r="AA47" s="131">
        <f t="shared" si="14"/>
        <v>0</v>
      </c>
      <c r="AB47" s="140"/>
      <c r="AC47" s="139" t="e">
        <f t="shared" si="15"/>
        <v>#REF!</v>
      </c>
      <c r="AD47" s="140">
        <f t="shared" si="28"/>
        <v>13</v>
      </c>
      <c r="AE47" s="141">
        <f t="shared" si="16"/>
        <v>0</v>
      </c>
      <c r="AF47" s="141"/>
      <c r="AG47" s="142">
        <f t="shared" si="22"/>
        <v>0</v>
      </c>
      <c r="AH47" s="146"/>
      <c r="AI47" s="132"/>
      <c r="AJ47" s="139">
        <f t="shared" si="17"/>
        <v>0</v>
      </c>
      <c r="AK47" s="132"/>
      <c r="AL47" s="132">
        <f t="shared" si="1"/>
        <v>0.45</v>
      </c>
      <c r="AN47" s="147">
        <v>215</v>
      </c>
      <c r="AO47" s="148">
        <f t="shared" si="24"/>
        <v>71.66666666666667</v>
      </c>
      <c r="AP47" s="148">
        <f t="shared" si="25"/>
        <v>16.125</v>
      </c>
      <c r="AQ47" s="144">
        <f t="shared" si="26"/>
        <v>27.95</v>
      </c>
      <c r="AR47" s="144">
        <f t="shared" si="27"/>
        <v>330.7416666666667</v>
      </c>
      <c r="AV47" s="143" t="e">
        <f>+#REF!</f>
        <v>#REF!</v>
      </c>
      <c r="AW47" s="130" t="e">
        <f t="shared" si="18"/>
        <v>#REF!</v>
      </c>
      <c r="AX47" s="130" t="e">
        <f t="shared" si="19"/>
        <v>#REF!</v>
      </c>
      <c r="AY47" s="144"/>
      <c r="AZ47" s="144" t="e">
        <f t="shared" si="20"/>
        <v>#REF!</v>
      </c>
    </row>
    <row r="48" spans="1:52" ht="13.5" hidden="1">
      <c r="A48" s="84">
        <v>37104</v>
      </c>
      <c r="B48" s="100" t="e">
        <f>+#REF!</f>
        <v>#REF!</v>
      </c>
      <c r="C48" s="2">
        <f t="shared" si="23"/>
        <v>0</v>
      </c>
      <c r="D48" s="2"/>
      <c r="E48" s="2" t="e">
        <f t="shared" si="2"/>
        <v>#REF!</v>
      </c>
      <c r="F48" s="92">
        <v>23</v>
      </c>
      <c r="G48" s="92">
        <v>8</v>
      </c>
      <c r="H48" s="93">
        <f t="shared" si="3"/>
        <v>46</v>
      </c>
      <c r="I48" s="94" t="e">
        <f t="shared" si="4"/>
        <v>#REF!</v>
      </c>
      <c r="J48" s="94" t="e">
        <f t="shared" si="5"/>
        <v>#REF!</v>
      </c>
      <c r="K48" s="95">
        <f t="shared" si="6"/>
        <v>0</v>
      </c>
      <c r="L48" s="96">
        <f t="shared" si="7"/>
        <v>0</v>
      </c>
      <c r="M48" s="96">
        <f t="shared" si="8"/>
        <v>0</v>
      </c>
      <c r="N48" s="97" t="e">
        <f t="shared" si="9"/>
        <v>#REF!</v>
      </c>
      <c r="O48" s="98">
        <v>1.230042521820627</v>
      </c>
      <c r="P48" s="97"/>
      <c r="Q48" s="4"/>
      <c r="R48" s="3"/>
      <c r="S48" s="86"/>
      <c r="T48" s="3"/>
      <c r="U48" s="9"/>
      <c r="V48" s="24">
        <f t="shared" si="10"/>
        <v>0</v>
      </c>
      <c r="W48" s="25">
        <f t="shared" si="11"/>
        <v>0</v>
      </c>
      <c r="X48" s="26">
        <f t="shared" si="12"/>
        <v>0</v>
      </c>
      <c r="Z48" s="131">
        <f t="shared" si="13"/>
        <v>0</v>
      </c>
      <c r="AA48" s="131">
        <f t="shared" si="14"/>
        <v>0</v>
      </c>
      <c r="AB48" s="140"/>
      <c r="AC48" s="139" t="e">
        <f t="shared" si="15"/>
        <v>#REF!</v>
      </c>
      <c r="AD48" s="140">
        <f t="shared" si="28"/>
        <v>13</v>
      </c>
      <c r="AE48" s="141">
        <f t="shared" si="16"/>
        <v>0</v>
      </c>
      <c r="AF48" s="141"/>
      <c r="AG48" s="142">
        <f t="shared" si="22"/>
        <v>0</v>
      </c>
      <c r="AH48" s="146"/>
      <c r="AI48" s="132"/>
      <c r="AJ48" s="139">
        <f t="shared" si="17"/>
        <v>0</v>
      </c>
      <c r="AK48" s="132"/>
      <c r="AL48" s="132">
        <f t="shared" si="1"/>
        <v>0.45</v>
      </c>
      <c r="AN48" s="147">
        <v>215</v>
      </c>
      <c r="AO48" s="148">
        <f t="shared" si="24"/>
        <v>71.66666666666667</v>
      </c>
      <c r="AP48" s="148">
        <f t="shared" si="25"/>
        <v>16.125</v>
      </c>
      <c r="AQ48" s="144">
        <f t="shared" si="26"/>
        <v>27.95</v>
      </c>
      <c r="AR48" s="144">
        <f t="shared" si="27"/>
        <v>330.7416666666667</v>
      </c>
      <c r="AV48" s="143" t="e">
        <f>+#REF!</f>
        <v>#REF!</v>
      </c>
      <c r="AW48" s="130" t="e">
        <f t="shared" si="18"/>
        <v>#REF!</v>
      </c>
      <c r="AX48" s="130" t="e">
        <f t="shared" si="19"/>
        <v>#REF!</v>
      </c>
      <c r="AY48" s="144"/>
      <c r="AZ48" s="144" t="e">
        <f t="shared" si="20"/>
        <v>#REF!</v>
      </c>
    </row>
    <row r="49" spans="1:52" ht="13.5" hidden="1">
      <c r="A49" s="84">
        <v>37135</v>
      </c>
      <c r="B49" s="100" t="e">
        <f>+#REF!</f>
        <v>#REF!</v>
      </c>
      <c r="C49" s="2">
        <f t="shared" si="23"/>
        <v>0</v>
      </c>
      <c r="D49" s="2"/>
      <c r="E49" s="2" t="e">
        <f t="shared" si="2"/>
        <v>#REF!</v>
      </c>
      <c r="F49" s="92">
        <v>20</v>
      </c>
      <c r="G49" s="92">
        <v>10</v>
      </c>
      <c r="H49" s="93">
        <f t="shared" si="3"/>
        <v>40</v>
      </c>
      <c r="I49" s="94" t="e">
        <f t="shared" si="4"/>
        <v>#REF!</v>
      </c>
      <c r="J49" s="94" t="e">
        <f t="shared" si="5"/>
        <v>#REF!</v>
      </c>
      <c r="K49" s="95">
        <f t="shared" si="6"/>
        <v>0</v>
      </c>
      <c r="L49" s="96">
        <f t="shared" si="7"/>
        <v>0</v>
      </c>
      <c r="M49" s="96">
        <f t="shared" si="8"/>
        <v>0</v>
      </c>
      <c r="N49" s="97" t="e">
        <f t="shared" si="9"/>
        <v>#REF!</v>
      </c>
      <c r="O49" s="98">
        <v>1.2280444928016494</v>
      </c>
      <c r="P49" s="97"/>
      <c r="Q49" s="4"/>
      <c r="R49" s="3"/>
      <c r="S49" s="86"/>
      <c r="T49" s="3"/>
      <c r="U49" s="9"/>
      <c r="V49" s="24">
        <f t="shared" si="10"/>
        <v>0</v>
      </c>
      <c r="W49" s="25">
        <f t="shared" si="11"/>
        <v>0</v>
      </c>
      <c r="X49" s="26">
        <f t="shared" si="12"/>
        <v>0</v>
      </c>
      <c r="Z49" s="131">
        <f t="shared" si="13"/>
        <v>0</v>
      </c>
      <c r="AA49" s="131">
        <f t="shared" si="14"/>
        <v>0</v>
      </c>
      <c r="AB49" s="140"/>
      <c r="AC49" s="139" t="e">
        <f t="shared" si="15"/>
        <v>#REF!</v>
      </c>
      <c r="AD49" s="140">
        <f t="shared" si="28"/>
        <v>13</v>
      </c>
      <c r="AE49" s="141">
        <f t="shared" si="16"/>
        <v>0</v>
      </c>
      <c r="AF49" s="141"/>
      <c r="AG49" s="142">
        <f t="shared" si="22"/>
        <v>0</v>
      </c>
      <c r="AH49" s="146"/>
      <c r="AI49" s="139"/>
      <c r="AJ49" s="139">
        <f t="shared" si="17"/>
        <v>0</v>
      </c>
      <c r="AK49" s="132"/>
      <c r="AL49" s="132">
        <f t="shared" si="1"/>
        <v>0.45</v>
      </c>
      <c r="AN49" s="147">
        <v>242</v>
      </c>
      <c r="AO49" s="148">
        <f t="shared" si="24"/>
        <v>80.66666666666667</v>
      </c>
      <c r="AP49" s="148">
        <f t="shared" si="25"/>
        <v>18.150000000000002</v>
      </c>
      <c r="AQ49" s="144">
        <f t="shared" si="26"/>
        <v>31.46</v>
      </c>
      <c r="AR49" s="144">
        <f t="shared" si="27"/>
        <v>372.27666666666664</v>
      </c>
      <c r="AV49" s="143" t="e">
        <f>+#REF!</f>
        <v>#REF!</v>
      </c>
      <c r="AW49" s="130" t="e">
        <f t="shared" si="18"/>
        <v>#REF!</v>
      </c>
      <c r="AX49" s="130" t="e">
        <f t="shared" si="19"/>
        <v>#REF!</v>
      </c>
      <c r="AY49" s="144"/>
      <c r="AZ49" s="144" t="e">
        <f t="shared" si="20"/>
        <v>#REF!</v>
      </c>
    </row>
    <row r="50" spans="1:52" ht="13.5" hidden="1">
      <c r="A50" s="84">
        <v>37165</v>
      </c>
      <c r="B50" s="100" t="e">
        <f>+#REF!</f>
        <v>#REF!</v>
      </c>
      <c r="C50" s="2">
        <f t="shared" si="23"/>
        <v>0</v>
      </c>
      <c r="D50" s="2"/>
      <c r="E50" s="2" t="e">
        <f t="shared" si="2"/>
        <v>#REF!</v>
      </c>
      <c r="F50" s="92">
        <v>23</v>
      </c>
      <c r="G50" s="92">
        <v>8</v>
      </c>
      <c r="H50" s="93">
        <f t="shared" si="3"/>
        <v>46</v>
      </c>
      <c r="I50" s="94" t="e">
        <f t="shared" si="4"/>
        <v>#REF!</v>
      </c>
      <c r="J50" s="94" t="e">
        <f t="shared" si="5"/>
        <v>#REF!</v>
      </c>
      <c r="K50" s="95">
        <f t="shared" si="6"/>
        <v>0</v>
      </c>
      <c r="L50" s="96">
        <f t="shared" si="7"/>
        <v>0</v>
      </c>
      <c r="M50" s="96">
        <f t="shared" si="8"/>
        <v>0</v>
      </c>
      <c r="N50" s="97" t="e">
        <f t="shared" si="9"/>
        <v>#REF!</v>
      </c>
      <c r="O50" s="98">
        <v>1.224477590339802</v>
      </c>
      <c r="P50" s="97"/>
      <c r="Q50" s="4"/>
      <c r="R50" s="3"/>
      <c r="S50" s="86"/>
      <c r="T50" s="3"/>
      <c r="U50" s="9"/>
      <c r="V50" s="24">
        <f t="shared" si="10"/>
        <v>0</v>
      </c>
      <c r="W50" s="25">
        <f t="shared" si="11"/>
        <v>0</v>
      </c>
      <c r="X50" s="26">
        <f t="shared" si="12"/>
        <v>0</v>
      </c>
      <c r="Z50" s="131">
        <f t="shared" si="13"/>
        <v>0</v>
      </c>
      <c r="AA50" s="131">
        <f t="shared" si="14"/>
        <v>0</v>
      </c>
      <c r="AB50" s="140"/>
      <c r="AC50" s="139" t="e">
        <f t="shared" si="15"/>
        <v>#REF!</v>
      </c>
      <c r="AD50" s="140">
        <f t="shared" si="28"/>
        <v>13</v>
      </c>
      <c r="AE50" s="141">
        <f t="shared" si="16"/>
        <v>0</v>
      </c>
      <c r="AF50" s="141"/>
      <c r="AG50" s="142">
        <f t="shared" si="22"/>
        <v>0</v>
      </c>
      <c r="AH50" s="146"/>
      <c r="AI50" s="132"/>
      <c r="AJ50" s="139">
        <f t="shared" si="17"/>
        <v>0</v>
      </c>
      <c r="AK50" s="132"/>
      <c r="AL50" s="132">
        <f t="shared" si="1"/>
        <v>0.45</v>
      </c>
      <c r="AN50" s="147">
        <v>242</v>
      </c>
      <c r="AO50" s="148">
        <f t="shared" si="24"/>
        <v>80.66666666666667</v>
      </c>
      <c r="AP50" s="148">
        <f t="shared" si="25"/>
        <v>18.150000000000002</v>
      </c>
      <c r="AQ50" s="144">
        <f t="shared" si="26"/>
        <v>31.46</v>
      </c>
      <c r="AR50" s="144">
        <f t="shared" si="27"/>
        <v>372.27666666666664</v>
      </c>
      <c r="AV50" s="143" t="e">
        <f>+#REF!</f>
        <v>#REF!</v>
      </c>
      <c r="AW50" s="130" t="e">
        <f t="shared" si="18"/>
        <v>#REF!</v>
      </c>
      <c r="AX50" s="130" t="e">
        <f t="shared" si="19"/>
        <v>#REF!</v>
      </c>
      <c r="AY50" s="144"/>
      <c r="AZ50" s="144" t="e">
        <f t="shared" si="20"/>
        <v>#REF!</v>
      </c>
    </row>
    <row r="51" spans="1:52" ht="13.5" hidden="1">
      <c r="A51" s="84">
        <v>37196</v>
      </c>
      <c r="B51" s="100" t="e">
        <f>+#REF!</f>
        <v>#REF!</v>
      </c>
      <c r="C51" s="2">
        <f t="shared" si="23"/>
        <v>0</v>
      </c>
      <c r="D51" s="2"/>
      <c r="E51" s="2" t="e">
        <f t="shared" si="2"/>
        <v>#REF!</v>
      </c>
      <c r="F51" s="92">
        <v>22</v>
      </c>
      <c r="G51" s="92">
        <v>8</v>
      </c>
      <c r="H51" s="93">
        <f t="shared" si="3"/>
        <v>44</v>
      </c>
      <c r="I51" s="94" t="e">
        <f t="shared" si="4"/>
        <v>#REF!</v>
      </c>
      <c r="J51" s="94" t="e">
        <f t="shared" si="5"/>
        <v>#REF!</v>
      </c>
      <c r="K51" s="95">
        <f t="shared" si="6"/>
        <v>0</v>
      </c>
      <c r="L51" s="96">
        <f t="shared" si="7"/>
        <v>0</v>
      </c>
      <c r="M51" s="96">
        <f t="shared" si="8"/>
        <v>0</v>
      </c>
      <c r="N51" s="97" t="e">
        <f t="shared" si="9"/>
        <v>#REF!</v>
      </c>
      <c r="O51" s="98">
        <v>1.2221213400956794</v>
      </c>
      <c r="P51" s="97"/>
      <c r="Q51" s="4"/>
      <c r="R51" s="3"/>
      <c r="S51" s="86"/>
      <c r="T51" s="3"/>
      <c r="U51" s="9"/>
      <c r="V51" s="24">
        <f t="shared" si="10"/>
        <v>0</v>
      </c>
      <c r="W51" s="25">
        <f t="shared" si="11"/>
        <v>0</v>
      </c>
      <c r="X51" s="26">
        <f t="shared" si="12"/>
        <v>0</v>
      </c>
      <c r="Z51" s="131">
        <f t="shared" si="13"/>
        <v>0</v>
      </c>
      <c r="AA51" s="131">
        <f t="shared" si="14"/>
        <v>0</v>
      </c>
      <c r="AB51" s="140"/>
      <c r="AC51" s="139" t="e">
        <f t="shared" si="15"/>
        <v>#REF!</v>
      </c>
      <c r="AD51" s="140">
        <f t="shared" si="28"/>
        <v>13</v>
      </c>
      <c r="AE51" s="141">
        <f t="shared" si="16"/>
        <v>0</v>
      </c>
      <c r="AF51" s="141"/>
      <c r="AG51" s="142">
        <f t="shared" si="22"/>
        <v>0</v>
      </c>
      <c r="AH51" s="146"/>
      <c r="AI51" s="132"/>
      <c r="AJ51" s="139">
        <f t="shared" si="17"/>
        <v>0</v>
      </c>
      <c r="AK51" s="132"/>
      <c r="AL51" s="132">
        <f t="shared" si="1"/>
        <v>0.45</v>
      </c>
      <c r="AN51" s="147">
        <v>242</v>
      </c>
      <c r="AO51" s="148">
        <f t="shared" si="24"/>
        <v>80.66666666666667</v>
      </c>
      <c r="AP51" s="148">
        <f t="shared" si="25"/>
        <v>18.150000000000002</v>
      </c>
      <c r="AQ51" s="144">
        <f t="shared" si="26"/>
        <v>31.46</v>
      </c>
      <c r="AR51" s="144">
        <f t="shared" si="27"/>
        <v>372.27666666666664</v>
      </c>
      <c r="AV51" s="143" t="e">
        <f>+#REF!</f>
        <v>#REF!</v>
      </c>
      <c r="AW51" s="130" t="e">
        <f t="shared" si="18"/>
        <v>#REF!</v>
      </c>
      <c r="AX51" s="130" t="e">
        <f t="shared" si="19"/>
        <v>#REF!</v>
      </c>
      <c r="AY51" s="144"/>
      <c r="AZ51" s="144" t="e">
        <f t="shared" si="20"/>
        <v>#REF!</v>
      </c>
    </row>
    <row r="52" spans="1:52" ht="13.5" hidden="1">
      <c r="A52" s="84">
        <v>37226</v>
      </c>
      <c r="B52" s="100" t="e">
        <f>+#REF!</f>
        <v>#REF!</v>
      </c>
      <c r="C52" s="2">
        <f t="shared" si="23"/>
        <v>0</v>
      </c>
      <c r="D52" s="2" t="e">
        <f aca="true" t="shared" si="29" ref="D52:D89">+AZ52</f>
        <v>#REF!</v>
      </c>
      <c r="E52" s="2" t="e">
        <f t="shared" si="2"/>
        <v>#REF!</v>
      </c>
      <c r="F52" s="92">
        <v>21</v>
      </c>
      <c r="G52" s="92">
        <v>10</v>
      </c>
      <c r="H52" s="93">
        <f t="shared" si="3"/>
        <v>42</v>
      </c>
      <c r="I52" s="94" t="e">
        <f t="shared" si="4"/>
        <v>#REF!</v>
      </c>
      <c r="J52" s="94" t="e">
        <f t="shared" si="5"/>
        <v>#REF!</v>
      </c>
      <c r="K52" s="95">
        <f t="shared" si="6"/>
        <v>0</v>
      </c>
      <c r="L52" s="96">
        <f t="shared" si="7"/>
        <v>0</v>
      </c>
      <c r="M52" s="96">
        <f t="shared" si="8"/>
        <v>0</v>
      </c>
      <c r="N52" s="97" t="e">
        <f t="shared" si="9"/>
        <v>#REF!</v>
      </c>
      <c r="O52" s="98">
        <v>1.219702669695394</v>
      </c>
      <c r="P52" s="97"/>
      <c r="Q52" s="4"/>
      <c r="R52" s="3"/>
      <c r="S52" s="86"/>
      <c r="T52" s="3"/>
      <c r="U52" s="9"/>
      <c r="V52" s="24">
        <f t="shared" si="10"/>
        <v>0</v>
      </c>
      <c r="W52" s="25">
        <f t="shared" si="11"/>
        <v>0</v>
      </c>
      <c r="X52" s="26">
        <f t="shared" si="12"/>
        <v>0</v>
      </c>
      <c r="Z52" s="131">
        <f t="shared" si="13"/>
        <v>0</v>
      </c>
      <c r="AA52" s="131">
        <f t="shared" si="14"/>
        <v>0</v>
      </c>
      <c r="AB52" s="140"/>
      <c r="AC52" s="139" t="e">
        <f t="shared" si="15"/>
        <v>#REF!</v>
      </c>
      <c r="AD52" s="140">
        <f t="shared" si="28"/>
        <v>13</v>
      </c>
      <c r="AE52" s="141">
        <f t="shared" si="16"/>
        <v>0</v>
      </c>
      <c r="AF52" s="141" t="e">
        <f>+AC52*0.8</f>
        <v>#REF!</v>
      </c>
      <c r="AG52" s="142">
        <f t="shared" si="22"/>
        <v>0</v>
      </c>
      <c r="AH52" s="145"/>
      <c r="AI52" s="132"/>
      <c r="AJ52" s="139">
        <f t="shared" si="17"/>
        <v>0</v>
      </c>
      <c r="AK52" s="132"/>
      <c r="AL52" s="132">
        <f t="shared" si="1"/>
        <v>0.45</v>
      </c>
      <c r="AN52" s="147">
        <v>242</v>
      </c>
      <c r="AO52" s="148">
        <f t="shared" si="24"/>
        <v>80.66666666666667</v>
      </c>
      <c r="AP52" s="148">
        <f t="shared" si="25"/>
        <v>18.150000000000002</v>
      </c>
      <c r="AQ52" s="144">
        <f t="shared" si="26"/>
        <v>31.46</v>
      </c>
      <c r="AR52" s="144">
        <f t="shared" si="27"/>
        <v>372.27666666666664</v>
      </c>
      <c r="AV52" s="143" t="e">
        <f>+#REF!</f>
        <v>#REF!</v>
      </c>
      <c r="AW52" s="130" t="e">
        <f t="shared" si="18"/>
        <v>#REF!</v>
      </c>
      <c r="AX52" s="130" t="e">
        <f t="shared" si="19"/>
        <v>#REF!</v>
      </c>
      <c r="AY52" s="144"/>
      <c r="AZ52" s="144" t="e">
        <f t="shared" si="20"/>
        <v>#REF!</v>
      </c>
    </row>
    <row r="53" spans="1:52" ht="13.5" hidden="1">
      <c r="A53" s="84" t="s">
        <v>2</v>
      </c>
      <c r="B53" s="100" t="e">
        <f>+#REF!</f>
        <v>#REF!</v>
      </c>
      <c r="C53" s="2">
        <f t="shared" si="23"/>
        <v>0</v>
      </c>
      <c r="D53" s="2" t="e">
        <f t="shared" si="29"/>
        <v>#REF!</v>
      </c>
      <c r="E53" s="2" t="e">
        <f t="shared" si="2"/>
        <v>#REF!</v>
      </c>
      <c r="F53" s="92">
        <v>21</v>
      </c>
      <c r="G53" s="92">
        <v>10</v>
      </c>
      <c r="H53" s="93">
        <f t="shared" si="3"/>
        <v>42</v>
      </c>
      <c r="I53" s="94" t="e">
        <f t="shared" si="4"/>
        <v>#REF!</v>
      </c>
      <c r="J53" s="94" t="e">
        <f t="shared" si="5"/>
        <v>#REF!</v>
      </c>
      <c r="K53" s="95">
        <f t="shared" si="6"/>
        <v>0</v>
      </c>
      <c r="L53" s="96">
        <f t="shared" si="7"/>
        <v>0</v>
      </c>
      <c r="M53" s="96">
        <f t="shared" si="8"/>
        <v>0</v>
      </c>
      <c r="N53" s="97" t="e">
        <f t="shared" si="9"/>
        <v>#REF!</v>
      </c>
      <c r="O53" s="98">
        <v>1.219702669695394</v>
      </c>
      <c r="P53" s="97"/>
      <c r="Q53" s="4"/>
      <c r="R53" s="3"/>
      <c r="S53" s="86"/>
      <c r="T53" s="3"/>
      <c r="U53" s="9"/>
      <c r="V53" s="24">
        <f t="shared" si="10"/>
        <v>0</v>
      </c>
      <c r="W53" s="25">
        <f t="shared" si="11"/>
        <v>0</v>
      </c>
      <c r="X53" s="26">
        <f t="shared" si="12"/>
        <v>0</v>
      </c>
      <c r="Z53" s="131">
        <f t="shared" si="13"/>
        <v>0</v>
      </c>
      <c r="AA53" s="131">
        <f t="shared" si="14"/>
        <v>0</v>
      </c>
      <c r="AB53" s="140"/>
      <c r="AC53" s="139" t="e">
        <f t="shared" si="15"/>
        <v>#REF!</v>
      </c>
      <c r="AD53" s="140">
        <f>+AD52</f>
        <v>13</v>
      </c>
      <c r="AE53" s="141">
        <f t="shared" si="16"/>
        <v>0</v>
      </c>
      <c r="AF53" s="141"/>
      <c r="AG53" s="142">
        <f t="shared" si="22"/>
        <v>0</v>
      </c>
      <c r="AH53" s="145"/>
      <c r="AI53" s="132"/>
      <c r="AJ53" s="139">
        <f t="shared" si="17"/>
        <v>0</v>
      </c>
      <c r="AK53" s="132"/>
      <c r="AL53" s="132">
        <f t="shared" si="1"/>
        <v>0.45</v>
      </c>
      <c r="AN53" s="147">
        <v>242</v>
      </c>
      <c r="AO53" s="148">
        <f t="shared" si="24"/>
        <v>80.66666666666667</v>
      </c>
      <c r="AP53" s="148">
        <f t="shared" si="25"/>
        <v>18.150000000000002</v>
      </c>
      <c r="AQ53" s="144">
        <f t="shared" si="26"/>
        <v>31.46</v>
      </c>
      <c r="AR53" s="144">
        <f t="shared" si="27"/>
        <v>372.27666666666664</v>
      </c>
      <c r="AV53" s="143" t="e">
        <f>+#REF!</f>
        <v>#REF!</v>
      </c>
      <c r="AW53" s="130" t="e">
        <f t="shared" si="18"/>
        <v>#REF!</v>
      </c>
      <c r="AX53" s="130" t="e">
        <f t="shared" si="19"/>
        <v>#REF!</v>
      </c>
      <c r="AY53" s="144"/>
      <c r="AZ53" s="144" t="e">
        <f t="shared" si="20"/>
        <v>#REF!</v>
      </c>
    </row>
    <row r="54" spans="1:52" ht="13.5" hidden="1">
      <c r="A54" s="84">
        <v>37257</v>
      </c>
      <c r="B54" s="100" t="e">
        <f>+#REF!</f>
        <v>#REF!</v>
      </c>
      <c r="C54" s="2">
        <f t="shared" si="23"/>
        <v>0</v>
      </c>
      <c r="D54" s="2" t="e">
        <f t="shared" si="29"/>
        <v>#REF!</v>
      </c>
      <c r="E54" s="2" t="e">
        <f t="shared" si="2"/>
        <v>#REF!</v>
      </c>
      <c r="F54" s="92">
        <v>23</v>
      </c>
      <c r="G54" s="92">
        <v>8</v>
      </c>
      <c r="H54" s="93">
        <f t="shared" si="3"/>
        <v>46</v>
      </c>
      <c r="I54" s="94" t="e">
        <f t="shared" si="4"/>
        <v>#REF!</v>
      </c>
      <c r="J54" s="94" t="e">
        <f t="shared" si="5"/>
        <v>#REF!</v>
      </c>
      <c r="K54" s="95" t="e">
        <f t="shared" si="6"/>
        <v>#REF!</v>
      </c>
      <c r="L54" s="96" t="e">
        <f t="shared" si="7"/>
        <v>#REF!</v>
      </c>
      <c r="M54" s="96">
        <f t="shared" si="8"/>
        <v>0</v>
      </c>
      <c r="N54" s="97" t="e">
        <f t="shared" si="9"/>
        <v>#REF!</v>
      </c>
      <c r="O54" s="98">
        <v>1.2165505867494397</v>
      </c>
      <c r="P54" s="97"/>
      <c r="Q54" s="4"/>
      <c r="R54" s="3"/>
      <c r="S54" s="86"/>
      <c r="T54" s="3"/>
      <c r="U54" s="9"/>
      <c r="V54" s="24">
        <f t="shared" si="10"/>
        <v>0</v>
      </c>
      <c r="W54" s="25">
        <f t="shared" si="11"/>
        <v>0</v>
      </c>
      <c r="X54" s="26">
        <f t="shared" si="12"/>
        <v>0</v>
      </c>
      <c r="Z54" s="131">
        <f t="shared" si="13"/>
        <v>0</v>
      </c>
      <c r="AA54" s="131" t="e">
        <f t="shared" si="14"/>
        <v>#REF!</v>
      </c>
      <c r="AB54" s="140"/>
      <c r="AC54" s="139" t="e">
        <f t="shared" si="15"/>
        <v>#REF!</v>
      </c>
      <c r="AD54" s="140">
        <f aca="true" t="shared" si="30" ref="AD54:AD65">INT((A54-$B$8)/364)</f>
        <v>13</v>
      </c>
      <c r="AE54" s="141">
        <f t="shared" si="16"/>
        <v>0</v>
      </c>
      <c r="AF54" s="141"/>
      <c r="AG54" s="142">
        <f t="shared" si="22"/>
        <v>0</v>
      </c>
      <c r="AH54" s="145" t="e">
        <f>+AC54/30*5</f>
        <v>#REF!</v>
      </c>
      <c r="AI54" s="132"/>
      <c r="AJ54" s="139" t="e">
        <f t="shared" si="17"/>
        <v>#REF!</v>
      </c>
      <c r="AK54" s="132"/>
      <c r="AL54" s="132">
        <f t="shared" si="1"/>
        <v>0.45</v>
      </c>
      <c r="AN54" s="147">
        <v>242</v>
      </c>
      <c r="AO54" s="148">
        <f t="shared" si="24"/>
        <v>80.66666666666667</v>
      </c>
      <c r="AP54" s="148">
        <f t="shared" si="25"/>
        <v>18.150000000000002</v>
      </c>
      <c r="AQ54" s="144">
        <f t="shared" si="26"/>
        <v>31.46</v>
      </c>
      <c r="AR54" s="144">
        <f t="shared" si="27"/>
        <v>372.27666666666664</v>
      </c>
      <c r="AV54" s="143" t="e">
        <f>+#REF!</f>
        <v>#REF!</v>
      </c>
      <c r="AW54" s="130" t="e">
        <f t="shared" si="18"/>
        <v>#REF!</v>
      </c>
      <c r="AX54" s="130" t="e">
        <f t="shared" si="19"/>
        <v>#REF!</v>
      </c>
      <c r="AY54" s="144"/>
      <c r="AZ54" s="144" t="e">
        <f t="shared" si="20"/>
        <v>#REF!</v>
      </c>
    </row>
    <row r="55" spans="1:52" ht="13.5" hidden="1">
      <c r="A55" s="84">
        <v>37288</v>
      </c>
      <c r="B55" s="100" t="e">
        <f>+#REF!</f>
        <v>#REF!</v>
      </c>
      <c r="C55" s="2">
        <f t="shared" si="23"/>
        <v>0</v>
      </c>
      <c r="D55" s="2" t="e">
        <f t="shared" si="29"/>
        <v>#REF!</v>
      </c>
      <c r="E55" s="2" t="e">
        <f t="shared" si="2"/>
        <v>#REF!</v>
      </c>
      <c r="F55" s="92">
        <v>20</v>
      </c>
      <c r="G55" s="92">
        <v>8</v>
      </c>
      <c r="H55" s="93">
        <f t="shared" si="3"/>
        <v>40</v>
      </c>
      <c r="I55" s="94" t="e">
        <f t="shared" si="4"/>
        <v>#REF!</v>
      </c>
      <c r="J55" s="94" t="e">
        <f t="shared" si="5"/>
        <v>#REF!</v>
      </c>
      <c r="K55" s="95">
        <f t="shared" si="6"/>
        <v>0</v>
      </c>
      <c r="L55" s="96">
        <f t="shared" si="7"/>
        <v>0</v>
      </c>
      <c r="M55" s="96">
        <f t="shared" si="8"/>
        <v>0</v>
      </c>
      <c r="N55" s="97" t="e">
        <f t="shared" si="9"/>
        <v>#REF!</v>
      </c>
      <c r="O55" s="98">
        <v>1.2151276723196527</v>
      </c>
      <c r="P55" s="97"/>
      <c r="Q55" s="4"/>
      <c r="R55" s="3"/>
      <c r="S55" s="86"/>
      <c r="T55" s="3"/>
      <c r="U55" s="9"/>
      <c r="V55" s="24">
        <f t="shared" si="10"/>
        <v>0</v>
      </c>
      <c r="W55" s="25">
        <f t="shared" si="11"/>
        <v>0</v>
      </c>
      <c r="X55" s="26">
        <f t="shared" si="12"/>
        <v>0</v>
      </c>
      <c r="Z55" s="131">
        <f t="shared" si="13"/>
        <v>0</v>
      </c>
      <c r="AA55" s="131">
        <f t="shared" si="14"/>
        <v>0</v>
      </c>
      <c r="AB55" s="140"/>
      <c r="AC55" s="139" t="e">
        <f t="shared" si="15"/>
        <v>#REF!</v>
      </c>
      <c r="AD55" s="140">
        <f t="shared" si="30"/>
        <v>13</v>
      </c>
      <c r="AE55" s="141">
        <f t="shared" si="16"/>
        <v>0</v>
      </c>
      <c r="AF55" s="141"/>
      <c r="AG55" s="142">
        <f t="shared" si="22"/>
        <v>0</v>
      </c>
      <c r="AH55" s="142"/>
      <c r="AI55" s="139"/>
      <c r="AJ55" s="139">
        <f t="shared" si="17"/>
        <v>0</v>
      </c>
      <c r="AK55" s="132"/>
      <c r="AL55" s="132">
        <f t="shared" si="1"/>
        <v>0.45</v>
      </c>
      <c r="AN55" s="147">
        <v>242</v>
      </c>
      <c r="AO55" s="148">
        <f t="shared" si="24"/>
        <v>80.66666666666667</v>
      </c>
      <c r="AP55" s="148">
        <f t="shared" si="25"/>
        <v>18.150000000000002</v>
      </c>
      <c r="AQ55" s="144">
        <f t="shared" si="26"/>
        <v>31.46</v>
      </c>
      <c r="AR55" s="144">
        <f t="shared" si="27"/>
        <v>372.27666666666664</v>
      </c>
      <c r="AV55" s="143" t="e">
        <f>+#REF!</f>
        <v>#REF!</v>
      </c>
      <c r="AW55" s="130" t="e">
        <f t="shared" si="18"/>
        <v>#REF!</v>
      </c>
      <c r="AX55" s="130" t="e">
        <f t="shared" si="19"/>
        <v>#REF!</v>
      </c>
      <c r="AY55" s="144"/>
      <c r="AZ55" s="144" t="e">
        <f t="shared" si="20"/>
        <v>#REF!</v>
      </c>
    </row>
    <row r="56" spans="1:52" ht="13.5" hidden="1">
      <c r="A56" s="84">
        <v>37316</v>
      </c>
      <c r="B56" s="100" t="e">
        <f>+#REF!</f>
        <v>#REF!</v>
      </c>
      <c r="C56" s="2">
        <f t="shared" si="23"/>
        <v>0</v>
      </c>
      <c r="D56" s="2" t="e">
        <f t="shared" si="29"/>
        <v>#REF!</v>
      </c>
      <c r="E56" s="2" t="e">
        <f t="shared" si="2"/>
        <v>#REF!</v>
      </c>
      <c r="F56" s="92">
        <v>21</v>
      </c>
      <c r="G56" s="92">
        <v>10</v>
      </c>
      <c r="H56" s="93">
        <f t="shared" si="3"/>
        <v>42</v>
      </c>
      <c r="I56" s="94" t="e">
        <f t="shared" si="4"/>
        <v>#REF!</v>
      </c>
      <c r="J56" s="94" t="e">
        <f t="shared" si="5"/>
        <v>#REF!</v>
      </c>
      <c r="K56" s="95">
        <f t="shared" si="6"/>
        <v>0</v>
      </c>
      <c r="L56" s="96">
        <f t="shared" si="7"/>
        <v>0</v>
      </c>
      <c r="M56" s="96">
        <f t="shared" si="8"/>
        <v>0</v>
      </c>
      <c r="N56" s="97" t="e">
        <f t="shared" si="9"/>
        <v>#REF!</v>
      </c>
      <c r="O56" s="98">
        <v>1.2129952265433035</v>
      </c>
      <c r="P56" s="97"/>
      <c r="Q56" s="4"/>
      <c r="R56" s="3"/>
      <c r="S56" s="86"/>
      <c r="T56" s="3"/>
      <c r="U56" s="9"/>
      <c r="V56" s="24">
        <f t="shared" si="10"/>
        <v>0</v>
      </c>
      <c r="W56" s="25">
        <f t="shared" si="11"/>
        <v>0</v>
      </c>
      <c r="X56" s="26">
        <f t="shared" si="12"/>
        <v>0</v>
      </c>
      <c r="Z56" s="131">
        <f t="shared" si="13"/>
        <v>0</v>
      </c>
      <c r="AA56" s="131">
        <f t="shared" si="14"/>
        <v>0</v>
      </c>
      <c r="AB56" s="140"/>
      <c r="AC56" s="139" t="e">
        <f t="shared" si="15"/>
        <v>#REF!</v>
      </c>
      <c r="AD56" s="140">
        <f t="shared" si="30"/>
        <v>13</v>
      </c>
      <c r="AE56" s="141">
        <f t="shared" si="16"/>
        <v>0</v>
      </c>
      <c r="AF56" s="141"/>
      <c r="AG56" s="142">
        <f t="shared" si="22"/>
        <v>0</v>
      </c>
      <c r="AH56" s="146"/>
      <c r="AI56" s="132"/>
      <c r="AJ56" s="139">
        <f t="shared" si="17"/>
        <v>0</v>
      </c>
      <c r="AK56" s="132"/>
      <c r="AL56" s="132">
        <f t="shared" si="1"/>
        <v>0.45</v>
      </c>
      <c r="AN56" s="147">
        <v>242</v>
      </c>
      <c r="AO56" s="148">
        <f t="shared" si="24"/>
        <v>80.66666666666667</v>
      </c>
      <c r="AP56" s="148">
        <f t="shared" si="25"/>
        <v>18.150000000000002</v>
      </c>
      <c r="AQ56" s="144">
        <f t="shared" si="26"/>
        <v>31.46</v>
      </c>
      <c r="AR56" s="144">
        <f t="shared" si="27"/>
        <v>372.27666666666664</v>
      </c>
      <c r="AV56" s="143" t="e">
        <f>+#REF!</f>
        <v>#REF!</v>
      </c>
      <c r="AW56" s="130" t="e">
        <f t="shared" si="18"/>
        <v>#REF!</v>
      </c>
      <c r="AX56" s="130" t="e">
        <f t="shared" si="19"/>
        <v>#REF!</v>
      </c>
      <c r="AY56" s="144"/>
      <c r="AZ56" s="144" t="e">
        <f t="shared" si="20"/>
        <v>#REF!</v>
      </c>
    </row>
    <row r="57" spans="1:52" ht="13.5" hidden="1">
      <c r="A57" s="84">
        <v>37347</v>
      </c>
      <c r="B57" s="100" t="e">
        <f>+#REF!</f>
        <v>#REF!</v>
      </c>
      <c r="C57" s="2">
        <f t="shared" si="23"/>
        <v>0</v>
      </c>
      <c r="D57" s="2" t="e">
        <f t="shared" si="29"/>
        <v>#REF!</v>
      </c>
      <c r="E57" s="2" t="e">
        <f t="shared" si="2"/>
        <v>#REF!</v>
      </c>
      <c r="F57" s="92">
        <v>22</v>
      </c>
      <c r="G57" s="92">
        <v>8</v>
      </c>
      <c r="H57" s="93">
        <f t="shared" si="3"/>
        <v>44</v>
      </c>
      <c r="I57" s="94" t="e">
        <f t="shared" si="4"/>
        <v>#REF!</v>
      </c>
      <c r="J57" s="94" t="e">
        <f t="shared" si="5"/>
        <v>#REF!</v>
      </c>
      <c r="K57" s="95">
        <f t="shared" si="6"/>
        <v>0</v>
      </c>
      <c r="L57" s="96">
        <f t="shared" si="7"/>
        <v>0</v>
      </c>
      <c r="M57" s="96">
        <f t="shared" si="8"/>
        <v>0</v>
      </c>
      <c r="N57" s="97" t="e">
        <f t="shared" si="9"/>
        <v>#REF!</v>
      </c>
      <c r="O57" s="98">
        <v>1.2101429205480903</v>
      </c>
      <c r="P57" s="97"/>
      <c r="Q57" s="4"/>
      <c r="R57" s="3"/>
      <c r="S57" s="86"/>
      <c r="T57" s="3"/>
      <c r="U57" s="9"/>
      <c r="V57" s="24">
        <f t="shared" si="10"/>
        <v>0</v>
      </c>
      <c r="W57" s="25">
        <f t="shared" si="11"/>
        <v>0</v>
      </c>
      <c r="X57" s="26">
        <f t="shared" si="12"/>
        <v>0</v>
      </c>
      <c r="Z57" s="131">
        <f t="shared" si="13"/>
        <v>0</v>
      </c>
      <c r="AA57" s="131">
        <f t="shared" si="14"/>
        <v>0</v>
      </c>
      <c r="AB57" s="140"/>
      <c r="AC57" s="139" t="e">
        <f t="shared" si="15"/>
        <v>#REF!</v>
      </c>
      <c r="AD57" s="140">
        <f t="shared" si="30"/>
        <v>13</v>
      </c>
      <c r="AE57" s="141">
        <f t="shared" si="16"/>
        <v>0</v>
      </c>
      <c r="AF57" s="141"/>
      <c r="AG57" s="142">
        <f t="shared" si="22"/>
        <v>0</v>
      </c>
      <c r="AH57" s="146"/>
      <c r="AI57" s="132"/>
      <c r="AJ57" s="139">
        <f t="shared" si="17"/>
        <v>0</v>
      </c>
      <c r="AK57" s="132"/>
      <c r="AL57" s="132">
        <f t="shared" si="1"/>
        <v>0.45</v>
      </c>
      <c r="AN57" s="147">
        <v>242</v>
      </c>
      <c r="AO57" s="148">
        <f t="shared" si="24"/>
        <v>80.66666666666667</v>
      </c>
      <c r="AP57" s="148">
        <f t="shared" si="25"/>
        <v>18.150000000000002</v>
      </c>
      <c r="AQ57" s="144">
        <f t="shared" si="26"/>
        <v>31.46</v>
      </c>
      <c r="AR57" s="144">
        <f t="shared" si="27"/>
        <v>372.27666666666664</v>
      </c>
      <c r="AV57" s="143" t="e">
        <f>+#REF!</f>
        <v>#REF!</v>
      </c>
      <c r="AW57" s="130" t="e">
        <f t="shared" si="18"/>
        <v>#REF!</v>
      </c>
      <c r="AX57" s="130" t="e">
        <f t="shared" si="19"/>
        <v>#REF!</v>
      </c>
      <c r="AY57" s="144"/>
      <c r="AZ57" s="144" t="e">
        <f t="shared" si="20"/>
        <v>#REF!</v>
      </c>
    </row>
    <row r="58" spans="1:52" ht="13.5" hidden="1">
      <c r="A58" s="84">
        <v>37377</v>
      </c>
      <c r="B58" s="100" t="e">
        <f>+#REF!</f>
        <v>#REF!</v>
      </c>
      <c r="C58" s="2">
        <f t="shared" si="23"/>
        <v>0</v>
      </c>
      <c r="D58" s="2" t="e">
        <f t="shared" si="29"/>
        <v>#REF!</v>
      </c>
      <c r="E58" s="2" t="e">
        <f t="shared" si="2"/>
        <v>#REF!</v>
      </c>
      <c r="F58" s="92">
        <v>23</v>
      </c>
      <c r="G58" s="92">
        <v>8</v>
      </c>
      <c r="H58" s="93">
        <f t="shared" si="3"/>
        <v>46</v>
      </c>
      <c r="I58" s="94" t="e">
        <f t="shared" si="4"/>
        <v>#REF!</v>
      </c>
      <c r="J58" s="94" t="e">
        <f t="shared" si="5"/>
        <v>#REF!</v>
      </c>
      <c r="K58" s="95" t="e">
        <f t="shared" si="6"/>
        <v>#REF!</v>
      </c>
      <c r="L58" s="96" t="e">
        <f t="shared" si="7"/>
        <v>#REF!</v>
      </c>
      <c r="M58" s="96" t="e">
        <f t="shared" si="8"/>
        <v>#REF!</v>
      </c>
      <c r="N58" s="97" t="e">
        <f t="shared" si="9"/>
        <v>#REF!</v>
      </c>
      <c r="O58" s="98">
        <v>1.2076045354088127</v>
      </c>
      <c r="P58" s="97"/>
      <c r="Q58" s="4"/>
      <c r="R58" s="3"/>
      <c r="S58" s="86"/>
      <c r="T58" s="3"/>
      <c r="U58" s="9"/>
      <c r="V58" s="24">
        <f t="shared" si="10"/>
        <v>0</v>
      </c>
      <c r="W58" s="25">
        <f t="shared" si="11"/>
        <v>0</v>
      </c>
      <c r="X58" s="26">
        <f t="shared" si="12"/>
        <v>0</v>
      </c>
      <c r="Z58" s="131" t="e">
        <f t="shared" si="13"/>
        <v>#REF!</v>
      </c>
      <c r="AA58" s="131">
        <f t="shared" si="14"/>
        <v>0</v>
      </c>
      <c r="AB58" s="140"/>
      <c r="AC58" s="139" t="e">
        <f t="shared" si="15"/>
        <v>#REF!</v>
      </c>
      <c r="AD58" s="140">
        <f t="shared" si="30"/>
        <v>14</v>
      </c>
      <c r="AE58" s="141" t="e">
        <f t="shared" si="16"/>
        <v>#REF!</v>
      </c>
      <c r="AF58" s="141"/>
      <c r="AG58" s="142" t="e">
        <f t="shared" si="22"/>
        <v>#REF!</v>
      </c>
      <c r="AH58" s="146"/>
      <c r="AI58" s="132"/>
      <c r="AJ58" s="139" t="e">
        <f t="shared" si="17"/>
        <v>#REF!</v>
      </c>
      <c r="AK58" s="132"/>
      <c r="AL58" s="132">
        <f t="shared" si="1"/>
        <v>0.45</v>
      </c>
      <c r="AN58" s="147">
        <v>242</v>
      </c>
      <c r="AO58" s="148">
        <f t="shared" si="24"/>
        <v>80.66666666666667</v>
      </c>
      <c r="AP58" s="148">
        <f t="shared" si="25"/>
        <v>18.150000000000002</v>
      </c>
      <c r="AQ58" s="144">
        <f t="shared" si="26"/>
        <v>33.88</v>
      </c>
      <c r="AR58" s="144">
        <f t="shared" si="27"/>
        <v>374.69666666666666</v>
      </c>
      <c r="AV58" s="143" t="e">
        <f>+#REF!</f>
        <v>#REF!</v>
      </c>
      <c r="AW58" s="130" t="e">
        <f t="shared" si="18"/>
        <v>#REF!</v>
      </c>
      <c r="AX58" s="130" t="e">
        <f t="shared" si="19"/>
        <v>#REF!</v>
      </c>
      <c r="AY58" s="144"/>
      <c r="AZ58" s="144" t="e">
        <f t="shared" si="20"/>
        <v>#REF!</v>
      </c>
    </row>
    <row r="59" spans="1:52" ht="13.5" hidden="1">
      <c r="A59" s="84">
        <v>37408</v>
      </c>
      <c r="B59" s="100" t="e">
        <f>+#REF!</f>
        <v>#REF!</v>
      </c>
      <c r="C59" s="2">
        <f t="shared" si="23"/>
        <v>0</v>
      </c>
      <c r="D59" s="2" t="e">
        <f t="shared" si="29"/>
        <v>#REF!</v>
      </c>
      <c r="E59" s="2" t="e">
        <f t="shared" si="2"/>
        <v>#REF!</v>
      </c>
      <c r="F59" s="92">
        <v>20</v>
      </c>
      <c r="G59" s="92">
        <v>10</v>
      </c>
      <c r="H59" s="93">
        <f t="shared" si="3"/>
        <v>40</v>
      </c>
      <c r="I59" s="94" t="e">
        <f t="shared" si="4"/>
        <v>#REF!</v>
      </c>
      <c r="J59" s="94" t="e">
        <f t="shared" si="5"/>
        <v>#REF!</v>
      </c>
      <c r="K59" s="95">
        <f t="shared" si="6"/>
        <v>0</v>
      </c>
      <c r="L59" s="96">
        <f t="shared" si="7"/>
        <v>0</v>
      </c>
      <c r="M59" s="96">
        <f t="shared" si="8"/>
        <v>0</v>
      </c>
      <c r="N59" s="97" t="e">
        <f t="shared" si="9"/>
        <v>#REF!</v>
      </c>
      <c r="O59" s="98">
        <v>1.2056971225969624</v>
      </c>
      <c r="P59" s="97"/>
      <c r="Q59" s="4"/>
      <c r="R59" s="3"/>
      <c r="S59" s="86"/>
      <c r="T59" s="3"/>
      <c r="U59" s="9"/>
      <c r="V59" s="24">
        <f t="shared" si="10"/>
        <v>0</v>
      </c>
      <c r="W59" s="25">
        <f t="shared" si="11"/>
        <v>0</v>
      </c>
      <c r="X59" s="26">
        <f t="shared" si="12"/>
        <v>0</v>
      </c>
      <c r="Z59" s="131">
        <f t="shared" si="13"/>
        <v>0</v>
      </c>
      <c r="AA59" s="131">
        <f t="shared" si="14"/>
        <v>0</v>
      </c>
      <c r="AB59" s="140"/>
      <c r="AC59" s="139" t="e">
        <f t="shared" si="15"/>
        <v>#REF!</v>
      </c>
      <c r="AD59" s="140">
        <f t="shared" si="30"/>
        <v>14</v>
      </c>
      <c r="AE59" s="141">
        <f t="shared" si="16"/>
        <v>0</v>
      </c>
      <c r="AF59" s="141"/>
      <c r="AG59" s="142">
        <f t="shared" si="22"/>
        <v>0</v>
      </c>
      <c r="AH59" s="146"/>
      <c r="AI59" s="132"/>
      <c r="AJ59" s="139">
        <f t="shared" si="17"/>
        <v>0</v>
      </c>
      <c r="AK59" s="132"/>
      <c r="AL59" s="132">
        <f t="shared" si="1"/>
        <v>0.45</v>
      </c>
      <c r="AN59" s="147">
        <v>242</v>
      </c>
      <c r="AO59" s="148">
        <f t="shared" si="24"/>
        <v>80.66666666666667</v>
      </c>
      <c r="AP59" s="148">
        <f t="shared" si="25"/>
        <v>18.150000000000002</v>
      </c>
      <c r="AQ59" s="144">
        <f t="shared" si="26"/>
        <v>33.88</v>
      </c>
      <c r="AR59" s="144">
        <f t="shared" si="27"/>
        <v>374.69666666666666</v>
      </c>
      <c r="AV59" s="143" t="e">
        <f>+#REF!</f>
        <v>#REF!</v>
      </c>
      <c r="AW59" s="130" t="e">
        <f t="shared" si="18"/>
        <v>#REF!</v>
      </c>
      <c r="AX59" s="130" t="e">
        <f t="shared" si="19"/>
        <v>#REF!</v>
      </c>
      <c r="AY59" s="144"/>
      <c r="AZ59" s="144" t="e">
        <f t="shared" si="20"/>
        <v>#REF!</v>
      </c>
    </row>
    <row r="60" spans="1:52" ht="13.5" hidden="1">
      <c r="A60" s="84">
        <v>37438</v>
      </c>
      <c r="B60" s="100" t="e">
        <f>+#REF!</f>
        <v>#REF!</v>
      </c>
      <c r="C60" s="2">
        <f t="shared" si="23"/>
        <v>0</v>
      </c>
      <c r="D60" s="2" t="e">
        <f t="shared" si="29"/>
        <v>#REF!</v>
      </c>
      <c r="E60" s="2" t="e">
        <f t="shared" si="2"/>
        <v>#REF!</v>
      </c>
      <c r="F60" s="92">
        <v>23</v>
      </c>
      <c r="G60" s="92">
        <v>8</v>
      </c>
      <c r="H60" s="93">
        <f t="shared" si="3"/>
        <v>46</v>
      </c>
      <c r="I60" s="94" t="e">
        <f t="shared" si="4"/>
        <v>#REF!</v>
      </c>
      <c r="J60" s="94" t="e">
        <f t="shared" si="5"/>
        <v>#REF!</v>
      </c>
      <c r="K60" s="95">
        <f t="shared" si="6"/>
        <v>0</v>
      </c>
      <c r="L60" s="96">
        <f t="shared" si="7"/>
        <v>0</v>
      </c>
      <c r="M60" s="96">
        <f t="shared" si="8"/>
        <v>0</v>
      </c>
      <c r="N60" s="97" t="e">
        <f t="shared" si="9"/>
        <v>#REF!</v>
      </c>
      <c r="O60" s="98">
        <v>1.2025032740008776</v>
      </c>
      <c r="P60" s="97"/>
      <c r="Q60" s="4"/>
      <c r="R60" s="3"/>
      <c r="S60" s="86"/>
      <c r="T60" s="3"/>
      <c r="U60" s="9"/>
      <c r="V60" s="24">
        <f t="shared" si="10"/>
        <v>0</v>
      </c>
      <c r="W60" s="25">
        <f t="shared" si="11"/>
        <v>0</v>
      </c>
      <c r="X60" s="26">
        <f t="shared" si="12"/>
        <v>0</v>
      </c>
      <c r="Z60" s="131">
        <f t="shared" si="13"/>
        <v>0</v>
      </c>
      <c r="AA60" s="131">
        <f t="shared" si="14"/>
        <v>0</v>
      </c>
      <c r="AB60" s="140"/>
      <c r="AC60" s="139" t="e">
        <f t="shared" si="15"/>
        <v>#REF!</v>
      </c>
      <c r="AD60" s="140">
        <f t="shared" si="30"/>
        <v>14</v>
      </c>
      <c r="AE60" s="141">
        <f t="shared" si="16"/>
        <v>0</v>
      </c>
      <c r="AF60" s="141"/>
      <c r="AG60" s="142">
        <f t="shared" si="22"/>
        <v>0</v>
      </c>
      <c r="AH60" s="146"/>
      <c r="AI60" s="132"/>
      <c r="AJ60" s="139">
        <f t="shared" si="17"/>
        <v>0</v>
      </c>
      <c r="AK60" s="132"/>
      <c r="AL60" s="132">
        <f t="shared" si="1"/>
        <v>0.45</v>
      </c>
      <c r="AN60" s="147">
        <v>242</v>
      </c>
      <c r="AO60" s="148">
        <f t="shared" si="24"/>
        <v>80.66666666666667</v>
      </c>
      <c r="AP60" s="148">
        <f t="shared" si="25"/>
        <v>18.150000000000002</v>
      </c>
      <c r="AQ60" s="144">
        <f t="shared" si="26"/>
        <v>33.88</v>
      </c>
      <c r="AR60" s="144">
        <f t="shared" si="27"/>
        <v>374.69666666666666</v>
      </c>
      <c r="AV60" s="143" t="e">
        <f>+#REF!</f>
        <v>#REF!</v>
      </c>
      <c r="AW60" s="130" t="e">
        <f t="shared" si="18"/>
        <v>#REF!</v>
      </c>
      <c r="AX60" s="130" t="e">
        <f t="shared" si="19"/>
        <v>#REF!</v>
      </c>
      <c r="AY60" s="144"/>
      <c r="AZ60" s="144" t="e">
        <f t="shared" si="20"/>
        <v>#REF!</v>
      </c>
    </row>
    <row r="61" spans="1:52" ht="13.5" hidden="1">
      <c r="A61" s="84">
        <v>37469</v>
      </c>
      <c r="B61" s="100" t="e">
        <f>+#REF!</f>
        <v>#REF!</v>
      </c>
      <c r="C61" s="2">
        <f t="shared" si="23"/>
        <v>0</v>
      </c>
      <c r="D61" s="2" t="e">
        <f t="shared" si="29"/>
        <v>#REF!</v>
      </c>
      <c r="E61" s="2" t="e">
        <f t="shared" si="2"/>
        <v>#REF!</v>
      </c>
      <c r="F61" s="92">
        <v>22</v>
      </c>
      <c r="G61" s="92">
        <v>9</v>
      </c>
      <c r="H61" s="93">
        <f t="shared" si="3"/>
        <v>44</v>
      </c>
      <c r="I61" s="94" t="e">
        <f t="shared" si="4"/>
        <v>#REF!</v>
      </c>
      <c r="J61" s="94" t="e">
        <f t="shared" si="5"/>
        <v>#REF!</v>
      </c>
      <c r="K61" s="95">
        <f t="shared" si="6"/>
        <v>0</v>
      </c>
      <c r="L61" s="96">
        <f t="shared" si="7"/>
        <v>0</v>
      </c>
      <c r="M61" s="96">
        <f t="shared" si="8"/>
        <v>0</v>
      </c>
      <c r="N61" s="97" t="e">
        <f t="shared" si="9"/>
        <v>#REF!</v>
      </c>
      <c r="O61" s="98">
        <v>1.1995272471582812</v>
      </c>
      <c r="P61" s="97"/>
      <c r="Q61" s="4"/>
      <c r="R61" s="3"/>
      <c r="S61" s="86"/>
      <c r="T61" s="3"/>
      <c r="U61" s="9"/>
      <c r="V61" s="24">
        <f t="shared" si="10"/>
        <v>0</v>
      </c>
      <c r="W61" s="25">
        <f t="shared" si="11"/>
        <v>0</v>
      </c>
      <c r="X61" s="26">
        <f t="shared" si="12"/>
        <v>0</v>
      </c>
      <c r="Z61" s="131">
        <f t="shared" si="13"/>
        <v>0</v>
      </c>
      <c r="AA61" s="131">
        <f t="shared" si="14"/>
        <v>0</v>
      </c>
      <c r="AB61" s="140"/>
      <c r="AC61" s="139" t="e">
        <f t="shared" si="15"/>
        <v>#REF!</v>
      </c>
      <c r="AD61" s="140">
        <f t="shared" si="30"/>
        <v>14</v>
      </c>
      <c r="AE61" s="141">
        <f t="shared" si="16"/>
        <v>0</v>
      </c>
      <c r="AF61" s="141"/>
      <c r="AG61" s="142">
        <f t="shared" si="22"/>
        <v>0</v>
      </c>
      <c r="AH61" s="146"/>
      <c r="AI61" s="139"/>
      <c r="AJ61" s="139">
        <f t="shared" si="17"/>
        <v>0</v>
      </c>
      <c r="AK61" s="132"/>
      <c r="AL61" s="132">
        <f t="shared" si="1"/>
        <v>0.45</v>
      </c>
      <c r="AN61" s="147">
        <v>242</v>
      </c>
      <c r="AO61" s="148">
        <f t="shared" si="24"/>
        <v>80.66666666666667</v>
      </c>
      <c r="AP61" s="148">
        <f t="shared" si="25"/>
        <v>18.150000000000002</v>
      </c>
      <c r="AQ61" s="144">
        <f t="shared" si="26"/>
        <v>33.88</v>
      </c>
      <c r="AR61" s="144">
        <f t="shared" si="27"/>
        <v>374.69666666666666</v>
      </c>
      <c r="AV61" s="143" t="e">
        <f>+#REF!</f>
        <v>#REF!</v>
      </c>
      <c r="AW61" s="130" t="e">
        <f t="shared" si="18"/>
        <v>#REF!</v>
      </c>
      <c r="AX61" s="130" t="e">
        <f t="shared" si="19"/>
        <v>#REF!</v>
      </c>
      <c r="AY61" s="144"/>
      <c r="AZ61" s="144" t="e">
        <f t="shared" si="20"/>
        <v>#REF!</v>
      </c>
    </row>
    <row r="62" spans="1:52" ht="13.5" hidden="1">
      <c r="A62" s="84">
        <v>37500</v>
      </c>
      <c r="B62" s="100" t="e">
        <f>+#REF!</f>
        <v>#REF!</v>
      </c>
      <c r="C62" s="2">
        <f t="shared" si="23"/>
        <v>0</v>
      </c>
      <c r="D62" s="2" t="e">
        <f t="shared" si="29"/>
        <v>#REF!</v>
      </c>
      <c r="E62" s="2" t="e">
        <f t="shared" si="2"/>
        <v>#REF!</v>
      </c>
      <c r="F62" s="92">
        <v>21</v>
      </c>
      <c r="G62" s="92">
        <v>9</v>
      </c>
      <c r="H62" s="93">
        <f t="shared" si="3"/>
        <v>42</v>
      </c>
      <c r="I62" s="94" t="e">
        <f t="shared" si="4"/>
        <v>#REF!</v>
      </c>
      <c r="J62" s="94" t="e">
        <f t="shared" si="5"/>
        <v>#REF!</v>
      </c>
      <c r="K62" s="95">
        <f t="shared" si="6"/>
        <v>0</v>
      </c>
      <c r="L62" s="96">
        <f t="shared" si="7"/>
        <v>0</v>
      </c>
      <c r="M62" s="96">
        <f t="shared" si="8"/>
        <v>0</v>
      </c>
      <c r="N62" s="97" t="e">
        <f t="shared" si="9"/>
        <v>#REF!</v>
      </c>
      <c r="O62" s="98">
        <v>1.1971867460694667</v>
      </c>
      <c r="P62" s="97"/>
      <c r="Q62" s="4"/>
      <c r="R62" s="3"/>
      <c r="S62" s="86"/>
      <c r="T62" s="3"/>
      <c r="U62" s="9"/>
      <c r="V62" s="24">
        <f t="shared" si="10"/>
        <v>0</v>
      </c>
      <c r="W62" s="25">
        <f t="shared" si="11"/>
        <v>0</v>
      </c>
      <c r="X62" s="26">
        <f t="shared" si="12"/>
        <v>0</v>
      </c>
      <c r="Z62" s="131">
        <f t="shared" si="13"/>
        <v>0</v>
      </c>
      <c r="AA62" s="131">
        <f t="shared" si="14"/>
        <v>0</v>
      </c>
      <c r="AB62" s="140"/>
      <c r="AC62" s="139" t="e">
        <f t="shared" si="15"/>
        <v>#REF!</v>
      </c>
      <c r="AD62" s="140">
        <f t="shared" si="30"/>
        <v>14</v>
      </c>
      <c r="AE62" s="141">
        <f t="shared" si="16"/>
        <v>0</v>
      </c>
      <c r="AF62" s="141"/>
      <c r="AG62" s="142">
        <f t="shared" si="22"/>
        <v>0</v>
      </c>
      <c r="AH62" s="146"/>
      <c r="AI62" s="132"/>
      <c r="AJ62" s="139">
        <f t="shared" si="17"/>
        <v>0</v>
      </c>
      <c r="AK62" s="132"/>
      <c r="AL62" s="132">
        <f t="shared" si="1"/>
        <v>0.45</v>
      </c>
      <c r="AN62" s="147">
        <v>242</v>
      </c>
      <c r="AO62" s="148">
        <f t="shared" si="24"/>
        <v>80.66666666666667</v>
      </c>
      <c r="AP62" s="148">
        <f t="shared" si="25"/>
        <v>18.150000000000002</v>
      </c>
      <c r="AQ62" s="144">
        <f t="shared" si="26"/>
        <v>33.88</v>
      </c>
      <c r="AR62" s="144">
        <f t="shared" si="27"/>
        <v>374.69666666666666</v>
      </c>
      <c r="AV62" s="143" t="e">
        <f>+#REF!</f>
        <v>#REF!</v>
      </c>
      <c r="AW62" s="130" t="e">
        <f t="shared" si="18"/>
        <v>#REF!</v>
      </c>
      <c r="AX62" s="130" t="e">
        <f t="shared" si="19"/>
        <v>#REF!</v>
      </c>
      <c r="AY62" s="144"/>
      <c r="AZ62" s="144" t="e">
        <f t="shared" si="20"/>
        <v>#REF!</v>
      </c>
    </row>
    <row r="63" spans="1:52" ht="13.5" hidden="1">
      <c r="A63" s="84">
        <v>37530</v>
      </c>
      <c r="B63" s="100" t="e">
        <f>+#REF!</f>
        <v>#REF!</v>
      </c>
      <c r="C63" s="2">
        <f t="shared" si="23"/>
        <v>0</v>
      </c>
      <c r="D63" s="2" t="e">
        <f t="shared" si="29"/>
        <v>#REF!</v>
      </c>
      <c r="E63" s="2" t="e">
        <f t="shared" si="2"/>
        <v>#REF!</v>
      </c>
      <c r="F63" s="92">
        <v>23</v>
      </c>
      <c r="G63" s="92">
        <v>8</v>
      </c>
      <c r="H63" s="93">
        <f t="shared" si="3"/>
        <v>46</v>
      </c>
      <c r="I63" s="94" t="e">
        <f t="shared" si="4"/>
        <v>#REF!</v>
      </c>
      <c r="J63" s="94" t="e">
        <f t="shared" si="5"/>
        <v>#REF!</v>
      </c>
      <c r="K63" s="95">
        <f t="shared" si="6"/>
        <v>0</v>
      </c>
      <c r="L63" s="96">
        <f t="shared" si="7"/>
        <v>0</v>
      </c>
      <c r="M63" s="96">
        <f t="shared" si="8"/>
        <v>0</v>
      </c>
      <c r="N63" s="97" t="e">
        <f t="shared" si="9"/>
        <v>#REF!</v>
      </c>
      <c r="O63" s="98">
        <v>1.1938820812392381</v>
      </c>
      <c r="P63" s="97"/>
      <c r="Q63" s="4"/>
      <c r="R63" s="3"/>
      <c r="S63" s="86"/>
      <c r="T63" s="3"/>
      <c r="U63" s="9"/>
      <c r="V63" s="24">
        <f t="shared" si="10"/>
        <v>0</v>
      </c>
      <c r="W63" s="25">
        <f t="shared" si="11"/>
        <v>0</v>
      </c>
      <c r="X63" s="26">
        <f t="shared" si="12"/>
        <v>0</v>
      </c>
      <c r="Z63" s="131">
        <f t="shared" si="13"/>
        <v>0</v>
      </c>
      <c r="AA63" s="131">
        <f t="shared" si="14"/>
        <v>0</v>
      </c>
      <c r="AB63" s="140"/>
      <c r="AC63" s="139" t="e">
        <f t="shared" si="15"/>
        <v>#REF!</v>
      </c>
      <c r="AD63" s="140">
        <f t="shared" si="30"/>
        <v>14</v>
      </c>
      <c r="AE63" s="141">
        <f t="shared" si="16"/>
        <v>0</v>
      </c>
      <c r="AF63" s="141"/>
      <c r="AG63" s="142">
        <f t="shared" si="22"/>
        <v>0</v>
      </c>
      <c r="AH63" s="146"/>
      <c r="AI63" s="132"/>
      <c r="AJ63" s="139">
        <f t="shared" si="17"/>
        <v>0</v>
      </c>
      <c r="AK63" s="132"/>
      <c r="AL63" s="132">
        <f t="shared" si="1"/>
        <v>0.45</v>
      </c>
      <c r="AN63" s="147">
        <v>242</v>
      </c>
      <c r="AO63" s="148">
        <f t="shared" si="24"/>
        <v>80.66666666666667</v>
      </c>
      <c r="AP63" s="148">
        <f t="shared" si="25"/>
        <v>18.150000000000002</v>
      </c>
      <c r="AQ63" s="144">
        <f t="shared" si="26"/>
        <v>33.88</v>
      </c>
      <c r="AR63" s="144">
        <f t="shared" si="27"/>
        <v>374.69666666666666</v>
      </c>
      <c r="AV63" s="143" t="e">
        <f>+#REF!</f>
        <v>#REF!</v>
      </c>
      <c r="AW63" s="130" t="e">
        <f t="shared" si="18"/>
        <v>#REF!</v>
      </c>
      <c r="AX63" s="130" t="e">
        <f t="shared" si="19"/>
        <v>#REF!</v>
      </c>
      <c r="AY63" s="144"/>
      <c r="AZ63" s="144" t="e">
        <f t="shared" si="20"/>
        <v>#REF!</v>
      </c>
    </row>
    <row r="64" spans="1:52" ht="13.5" hidden="1">
      <c r="A64" s="84">
        <v>37561</v>
      </c>
      <c r="B64" s="100" t="e">
        <f>+#REF!</f>
        <v>#REF!</v>
      </c>
      <c r="C64" s="2">
        <f t="shared" si="23"/>
        <v>0</v>
      </c>
      <c r="D64" s="2" t="e">
        <f t="shared" si="29"/>
        <v>#REF!</v>
      </c>
      <c r="E64" s="2" t="e">
        <f t="shared" si="2"/>
        <v>#REF!</v>
      </c>
      <c r="F64" s="92">
        <v>21</v>
      </c>
      <c r="G64" s="92">
        <v>9</v>
      </c>
      <c r="H64" s="93">
        <f t="shared" si="3"/>
        <v>42</v>
      </c>
      <c r="I64" s="94" t="e">
        <f t="shared" si="4"/>
        <v>#REF!</v>
      </c>
      <c r="J64" s="94" t="e">
        <f t="shared" si="5"/>
        <v>#REF!</v>
      </c>
      <c r="K64" s="95">
        <f t="shared" si="6"/>
        <v>0</v>
      </c>
      <c r="L64" s="96">
        <f t="shared" si="7"/>
        <v>0</v>
      </c>
      <c r="M64" s="96">
        <f t="shared" si="8"/>
        <v>0</v>
      </c>
      <c r="N64" s="97" t="e">
        <f t="shared" si="9"/>
        <v>#REF!</v>
      </c>
      <c r="O64" s="98">
        <v>1.1907337809404985</v>
      </c>
      <c r="P64" s="97"/>
      <c r="Q64" s="4"/>
      <c r="R64" s="3"/>
      <c r="S64" s="86"/>
      <c r="T64" s="3"/>
      <c r="U64" s="9"/>
      <c r="V64" s="24">
        <f t="shared" si="10"/>
        <v>0</v>
      </c>
      <c r="W64" s="25">
        <f t="shared" si="11"/>
        <v>0</v>
      </c>
      <c r="X64" s="26">
        <f t="shared" si="12"/>
        <v>0</v>
      </c>
      <c r="Z64" s="131">
        <f t="shared" si="13"/>
        <v>0</v>
      </c>
      <c r="AA64" s="131">
        <f t="shared" si="14"/>
        <v>0</v>
      </c>
      <c r="AB64" s="140"/>
      <c r="AC64" s="139" t="e">
        <f t="shared" si="15"/>
        <v>#REF!</v>
      </c>
      <c r="AD64" s="140">
        <f t="shared" si="30"/>
        <v>14</v>
      </c>
      <c r="AE64" s="141">
        <f t="shared" si="16"/>
        <v>0</v>
      </c>
      <c r="AF64" s="141"/>
      <c r="AG64" s="142">
        <f t="shared" si="22"/>
        <v>0</v>
      </c>
      <c r="AH64" s="146"/>
      <c r="AI64" s="132"/>
      <c r="AJ64" s="139">
        <f t="shared" si="17"/>
        <v>0</v>
      </c>
      <c r="AK64" s="132"/>
      <c r="AL64" s="132">
        <f t="shared" si="1"/>
        <v>0.45</v>
      </c>
      <c r="AN64" s="147">
        <v>242</v>
      </c>
      <c r="AO64" s="148">
        <f t="shared" si="24"/>
        <v>80.66666666666667</v>
      </c>
      <c r="AP64" s="148">
        <f t="shared" si="25"/>
        <v>18.150000000000002</v>
      </c>
      <c r="AQ64" s="144">
        <f t="shared" si="26"/>
        <v>33.88</v>
      </c>
      <c r="AR64" s="144">
        <f t="shared" si="27"/>
        <v>374.69666666666666</v>
      </c>
      <c r="AV64" s="143" t="e">
        <f>+#REF!</f>
        <v>#REF!</v>
      </c>
      <c r="AW64" s="130" t="e">
        <f t="shared" si="18"/>
        <v>#REF!</v>
      </c>
      <c r="AX64" s="130" t="e">
        <f t="shared" si="19"/>
        <v>#REF!</v>
      </c>
      <c r="AY64" s="144"/>
      <c r="AZ64" s="144" t="e">
        <f t="shared" si="20"/>
        <v>#REF!</v>
      </c>
    </row>
    <row r="65" spans="1:52" ht="13.5" hidden="1">
      <c r="A65" s="84">
        <v>37591</v>
      </c>
      <c r="B65" s="100" t="e">
        <f>+#REF!</f>
        <v>#REF!</v>
      </c>
      <c r="C65" s="2">
        <f t="shared" si="23"/>
        <v>0</v>
      </c>
      <c r="D65" s="2" t="e">
        <f t="shared" si="29"/>
        <v>#REF!</v>
      </c>
      <c r="E65" s="2" t="e">
        <f t="shared" si="2"/>
        <v>#REF!</v>
      </c>
      <c r="F65" s="92">
        <v>22</v>
      </c>
      <c r="G65" s="92">
        <v>9</v>
      </c>
      <c r="H65" s="93">
        <f t="shared" si="3"/>
        <v>44</v>
      </c>
      <c r="I65" s="94" t="e">
        <f t="shared" si="4"/>
        <v>#REF!</v>
      </c>
      <c r="J65" s="94" t="e">
        <f t="shared" si="5"/>
        <v>#REF!</v>
      </c>
      <c r="K65" s="95">
        <f t="shared" si="6"/>
        <v>0</v>
      </c>
      <c r="L65" s="96">
        <f t="shared" si="7"/>
        <v>0</v>
      </c>
      <c r="M65" s="96">
        <f t="shared" si="8"/>
        <v>0</v>
      </c>
      <c r="N65" s="97" t="e">
        <f t="shared" si="9"/>
        <v>#REF!</v>
      </c>
      <c r="O65" s="98">
        <v>1.186451876111518</v>
      </c>
      <c r="P65" s="97"/>
      <c r="Q65" s="4"/>
      <c r="R65" s="3"/>
      <c r="S65" s="86"/>
      <c r="T65" s="3"/>
      <c r="U65" s="9"/>
      <c r="V65" s="24">
        <f t="shared" si="10"/>
        <v>0</v>
      </c>
      <c r="W65" s="25">
        <f t="shared" si="11"/>
        <v>0</v>
      </c>
      <c r="X65" s="26">
        <f t="shared" si="12"/>
        <v>0</v>
      </c>
      <c r="Z65" s="131">
        <f t="shared" si="13"/>
        <v>0</v>
      </c>
      <c r="AA65" s="131">
        <f t="shared" si="14"/>
        <v>0</v>
      </c>
      <c r="AB65" s="140"/>
      <c r="AC65" s="139" t="e">
        <f t="shared" si="15"/>
        <v>#REF!</v>
      </c>
      <c r="AD65" s="140">
        <f t="shared" si="30"/>
        <v>14</v>
      </c>
      <c r="AE65" s="141">
        <f t="shared" si="16"/>
        <v>0</v>
      </c>
      <c r="AF65" s="141"/>
      <c r="AG65" s="142">
        <f t="shared" si="22"/>
        <v>0</v>
      </c>
      <c r="AH65" s="145"/>
      <c r="AI65" s="132"/>
      <c r="AJ65" s="139">
        <f t="shared" si="17"/>
        <v>0</v>
      </c>
      <c r="AK65" s="132"/>
      <c r="AL65" s="132">
        <f t="shared" si="1"/>
        <v>0.45</v>
      </c>
      <c r="AN65" s="147">
        <v>242</v>
      </c>
      <c r="AO65" s="148">
        <f t="shared" si="24"/>
        <v>80.66666666666667</v>
      </c>
      <c r="AP65" s="148">
        <f t="shared" si="25"/>
        <v>18.150000000000002</v>
      </c>
      <c r="AQ65" s="144">
        <f t="shared" si="26"/>
        <v>33.88</v>
      </c>
      <c r="AR65" s="144">
        <f t="shared" si="27"/>
        <v>374.69666666666666</v>
      </c>
      <c r="AV65" s="143" t="e">
        <f>+#REF!</f>
        <v>#REF!</v>
      </c>
      <c r="AW65" s="130" t="e">
        <f t="shared" si="18"/>
        <v>#REF!</v>
      </c>
      <c r="AX65" s="130" t="e">
        <f t="shared" si="19"/>
        <v>#REF!</v>
      </c>
      <c r="AY65" s="144"/>
      <c r="AZ65" s="144" t="e">
        <f t="shared" si="20"/>
        <v>#REF!</v>
      </c>
    </row>
    <row r="66" spans="1:52" ht="13.5" hidden="1">
      <c r="A66" s="84" t="s">
        <v>2</v>
      </c>
      <c r="B66" s="100" t="e">
        <f>+#REF!</f>
        <v>#REF!</v>
      </c>
      <c r="C66" s="2">
        <f t="shared" si="23"/>
        <v>0</v>
      </c>
      <c r="D66" s="2" t="e">
        <f t="shared" si="29"/>
        <v>#REF!</v>
      </c>
      <c r="E66" s="2" t="e">
        <f t="shared" si="2"/>
        <v>#REF!</v>
      </c>
      <c r="F66" s="92">
        <v>22</v>
      </c>
      <c r="G66" s="92">
        <v>9</v>
      </c>
      <c r="H66" s="93">
        <f t="shared" si="3"/>
        <v>44</v>
      </c>
      <c r="I66" s="94" t="e">
        <f t="shared" si="4"/>
        <v>#REF!</v>
      </c>
      <c r="J66" s="94" t="e">
        <f t="shared" si="5"/>
        <v>#REF!</v>
      </c>
      <c r="K66" s="95">
        <f t="shared" si="6"/>
        <v>0</v>
      </c>
      <c r="L66" s="96">
        <f t="shared" si="7"/>
        <v>0</v>
      </c>
      <c r="M66" s="96">
        <f t="shared" si="8"/>
        <v>0</v>
      </c>
      <c r="N66" s="97" t="e">
        <f t="shared" si="9"/>
        <v>#REF!</v>
      </c>
      <c r="O66" s="98">
        <v>1.186451876111518</v>
      </c>
      <c r="P66" s="97"/>
      <c r="Q66" s="4"/>
      <c r="R66" s="3"/>
      <c r="S66" s="86"/>
      <c r="T66" s="3"/>
      <c r="U66" s="9"/>
      <c r="V66" s="24">
        <f t="shared" si="10"/>
        <v>0</v>
      </c>
      <c r="W66" s="25">
        <f t="shared" si="11"/>
        <v>0</v>
      </c>
      <c r="X66" s="26">
        <f t="shared" si="12"/>
        <v>0</v>
      </c>
      <c r="Z66" s="131">
        <f t="shared" si="13"/>
        <v>0</v>
      </c>
      <c r="AA66" s="131">
        <f t="shared" si="14"/>
        <v>0</v>
      </c>
      <c r="AB66" s="140"/>
      <c r="AC66" s="139" t="e">
        <f t="shared" si="15"/>
        <v>#REF!</v>
      </c>
      <c r="AD66" s="140">
        <f>+AD65</f>
        <v>14</v>
      </c>
      <c r="AE66" s="141">
        <f t="shared" si="16"/>
        <v>0</v>
      </c>
      <c r="AF66" s="141"/>
      <c r="AG66" s="142">
        <f t="shared" si="22"/>
        <v>0</v>
      </c>
      <c r="AH66" s="145"/>
      <c r="AI66" s="132"/>
      <c r="AJ66" s="139">
        <f t="shared" si="17"/>
        <v>0</v>
      </c>
      <c r="AK66" s="132"/>
      <c r="AL66" s="132">
        <f t="shared" si="1"/>
        <v>0.45</v>
      </c>
      <c r="AN66" s="147">
        <v>242</v>
      </c>
      <c r="AO66" s="148">
        <f t="shared" si="24"/>
        <v>80.66666666666667</v>
      </c>
      <c r="AP66" s="148">
        <f t="shared" si="25"/>
        <v>18.150000000000002</v>
      </c>
      <c r="AQ66" s="144">
        <f t="shared" si="26"/>
        <v>33.88</v>
      </c>
      <c r="AR66" s="144">
        <f t="shared" si="27"/>
        <v>374.69666666666666</v>
      </c>
      <c r="AV66" s="143" t="e">
        <f>+#REF!</f>
        <v>#REF!</v>
      </c>
      <c r="AW66" s="130" t="e">
        <f t="shared" si="18"/>
        <v>#REF!</v>
      </c>
      <c r="AX66" s="130" t="e">
        <f t="shared" si="19"/>
        <v>#REF!</v>
      </c>
      <c r="AY66" s="144"/>
      <c r="AZ66" s="144" t="e">
        <f t="shared" si="20"/>
        <v>#REF!</v>
      </c>
    </row>
    <row r="67" spans="1:52" ht="13.5" hidden="1">
      <c r="A67" s="84">
        <v>37622</v>
      </c>
      <c r="B67" s="100" t="e">
        <f>+#REF!</f>
        <v>#REF!</v>
      </c>
      <c r="C67" s="2">
        <f t="shared" si="23"/>
        <v>0</v>
      </c>
      <c r="D67" s="2" t="e">
        <f t="shared" si="29"/>
        <v>#REF!</v>
      </c>
      <c r="E67" s="2" t="e">
        <f t="shared" si="2"/>
        <v>#REF!</v>
      </c>
      <c r="F67" s="92">
        <v>23</v>
      </c>
      <c r="G67" s="92">
        <v>8</v>
      </c>
      <c r="H67" s="93">
        <f t="shared" si="3"/>
        <v>46</v>
      </c>
      <c r="I67" s="94" t="e">
        <f t="shared" si="4"/>
        <v>#REF!</v>
      </c>
      <c r="J67" s="94" t="e">
        <f t="shared" si="5"/>
        <v>#REF!</v>
      </c>
      <c r="K67" s="95" t="e">
        <f t="shared" si="6"/>
        <v>#REF!</v>
      </c>
      <c r="L67" s="96" t="e">
        <f t="shared" si="7"/>
        <v>#REF!</v>
      </c>
      <c r="M67" s="96">
        <f t="shared" si="8"/>
        <v>0</v>
      </c>
      <c r="N67" s="97" t="e">
        <f t="shared" si="9"/>
        <v>#REF!</v>
      </c>
      <c r="O67" s="98">
        <v>1.180692457837874</v>
      </c>
      <c r="P67" s="97"/>
      <c r="Q67" s="4"/>
      <c r="R67" s="3"/>
      <c r="S67" s="86"/>
      <c r="T67" s="3"/>
      <c r="U67" s="9"/>
      <c r="V67" s="24">
        <f t="shared" si="10"/>
        <v>0</v>
      </c>
      <c r="W67" s="25">
        <f t="shared" si="11"/>
        <v>0</v>
      </c>
      <c r="X67" s="26">
        <f t="shared" si="12"/>
        <v>0</v>
      </c>
      <c r="Z67" s="131">
        <f t="shared" si="13"/>
        <v>0</v>
      </c>
      <c r="AA67" s="131" t="e">
        <f t="shared" si="14"/>
        <v>#REF!</v>
      </c>
      <c r="AB67" s="140"/>
      <c r="AC67" s="139" t="e">
        <f t="shared" si="15"/>
        <v>#REF!</v>
      </c>
      <c r="AD67" s="140">
        <f aca="true" t="shared" si="31" ref="AD67:AD78">INT((A67-$B$8)/364)</f>
        <v>14</v>
      </c>
      <c r="AE67" s="141">
        <f t="shared" si="16"/>
        <v>0</v>
      </c>
      <c r="AF67" s="141"/>
      <c r="AG67" s="142">
        <f t="shared" si="22"/>
        <v>0</v>
      </c>
      <c r="AH67" s="145" t="e">
        <f>+AC67/30*5</f>
        <v>#REF!</v>
      </c>
      <c r="AI67" s="139"/>
      <c r="AJ67" s="139" t="e">
        <f t="shared" si="17"/>
        <v>#REF!</v>
      </c>
      <c r="AK67" s="132"/>
      <c r="AL67" s="132">
        <f t="shared" si="1"/>
        <v>0.45</v>
      </c>
      <c r="AN67" s="147">
        <v>242</v>
      </c>
      <c r="AO67" s="148">
        <f t="shared" si="24"/>
        <v>80.66666666666667</v>
      </c>
      <c r="AP67" s="148">
        <f t="shared" si="25"/>
        <v>18.150000000000002</v>
      </c>
      <c r="AQ67" s="144">
        <f t="shared" si="26"/>
        <v>33.88</v>
      </c>
      <c r="AR67" s="144">
        <f t="shared" si="27"/>
        <v>374.69666666666666</v>
      </c>
      <c r="AV67" s="143" t="e">
        <f>+#REF!</f>
        <v>#REF!</v>
      </c>
      <c r="AW67" s="130" t="e">
        <f t="shared" si="18"/>
        <v>#REF!</v>
      </c>
      <c r="AX67" s="130" t="e">
        <f t="shared" si="19"/>
        <v>#REF!</v>
      </c>
      <c r="AY67" s="144"/>
      <c r="AZ67" s="144" t="e">
        <f t="shared" si="20"/>
        <v>#REF!</v>
      </c>
    </row>
    <row r="68" spans="1:52" ht="13.5" hidden="1">
      <c r="A68" s="84">
        <v>37653</v>
      </c>
      <c r="B68" s="100" t="e">
        <f>+#REF!</f>
        <v>#REF!</v>
      </c>
      <c r="C68" s="2">
        <f t="shared" si="23"/>
        <v>0</v>
      </c>
      <c r="D68" s="2" t="e">
        <f t="shared" si="29"/>
        <v>#REF!</v>
      </c>
      <c r="E68" s="2" t="e">
        <f t="shared" si="2"/>
        <v>#REF!</v>
      </c>
      <c r="F68" s="92">
        <v>20</v>
      </c>
      <c r="G68" s="92">
        <v>8</v>
      </c>
      <c r="H68" s="93">
        <f t="shared" si="3"/>
        <v>40</v>
      </c>
      <c r="I68" s="94" t="e">
        <f t="shared" si="4"/>
        <v>#REF!</v>
      </c>
      <c r="J68" s="94" t="e">
        <f t="shared" si="5"/>
        <v>#REF!</v>
      </c>
      <c r="K68" s="95">
        <f t="shared" si="6"/>
        <v>0</v>
      </c>
      <c r="L68" s="96">
        <f t="shared" si="7"/>
        <v>0</v>
      </c>
      <c r="M68" s="96">
        <f t="shared" si="8"/>
        <v>0</v>
      </c>
      <c r="N68" s="97" t="e">
        <f t="shared" si="9"/>
        <v>#REF!</v>
      </c>
      <c r="O68" s="98">
        <v>1.1758526481690998</v>
      </c>
      <c r="P68" s="97"/>
      <c r="Q68" s="4"/>
      <c r="R68" s="3"/>
      <c r="S68" s="86"/>
      <c r="T68" s="3"/>
      <c r="U68" s="9"/>
      <c r="V68" s="24">
        <f t="shared" si="10"/>
        <v>0</v>
      </c>
      <c r="W68" s="25">
        <f t="shared" si="11"/>
        <v>0</v>
      </c>
      <c r="X68" s="26">
        <f t="shared" si="12"/>
        <v>0</v>
      </c>
      <c r="Z68" s="131">
        <f t="shared" si="13"/>
        <v>0</v>
      </c>
      <c r="AA68" s="131">
        <f t="shared" si="14"/>
        <v>0</v>
      </c>
      <c r="AB68" s="140"/>
      <c r="AC68" s="139" t="e">
        <f t="shared" si="15"/>
        <v>#REF!</v>
      </c>
      <c r="AD68" s="140">
        <f t="shared" si="31"/>
        <v>14</v>
      </c>
      <c r="AE68" s="141">
        <f t="shared" si="16"/>
        <v>0</v>
      </c>
      <c r="AF68" s="141"/>
      <c r="AG68" s="142">
        <f t="shared" si="22"/>
        <v>0</v>
      </c>
      <c r="AH68" s="142"/>
      <c r="AI68" s="132"/>
      <c r="AJ68" s="139">
        <f t="shared" si="17"/>
        <v>0</v>
      </c>
      <c r="AK68" s="132"/>
      <c r="AL68" s="132">
        <f t="shared" si="1"/>
        <v>0.45</v>
      </c>
      <c r="AN68" s="147">
        <v>242</v>
      </c>
      <c r="AO68" s="148">
        <f t="shared" si="24"/>
        <v>80.66666666666667</v>
      </c>
      <c r="AP68" s="148">
        <f t="shared" si="25"/>
        <v>18.150000000000002</v>
      </c>
      <c r="AQ68" s="144">
        <f t="shared" si="26"/>
        <v>33.88</v>
      </c>
      <c r="AR68" s="144">
        <f t="shared" si="27"/>
        <v>374.69666666666666</v>
      </c>
      <c r="AV68" s="143" t="e">
        <f>+#REF!</f>
        <v>#REF!</v>
      </c>
      <c r="AW68" s="130" t="e">
        <f t="shared" si="18"/>
        <v>#REF!</v>
      </c>
      <c r="AX68" s="130" t="e">
        <f t="shared" si="19"/>
        <v>#REF!</v>
      </c>
      <c r="AY68" s="144"/>
      <c r="AZ68" s="144" t="e">
        <f t="shared" si="20"/>
        <v>#REF!</v>
      </c>
    </row>
    <row r="69" spans="1:52" ht="13.5" hidden="1">
      <c r="A69" s="84">
        <v>37681</v>
      </c>
      <c r="B69" s="100" t="e">
        <f>+#REF!</f>
        <v>#REF!</v>
      </c>
      <c r="C69" s="2">
        <f t="shared" si="23"/>
        <v>0</v>
      </c>
      <c r="D69" s="2" t="e">
        <f t="shared" si="29"/>
        <v>#REF!</v>
      </c>
      <c r="E69" s="2" t="e">
        <f t="shared" si="2"/>
        <v>#REF!</v>
      </c>
      <c r="F69" s="92">
        <v>21</v>
      </c>
      <c r="G69" s="92">
        <v>10</v>
      </c>
      <c r="H69" s="93">
        <f t="shared" si="3"/>
        <v>42</v>
      </c>
      <c r="I69" s="94" t="e">
        <f t="shared" si="4"/>
        <v>#REF!</v>
      </c>
      <c r="J69" s="94" t="e">
        <f t="shared" si="5"/>
        <v>#REF!</v>
      </c>
      <c r="K69" s="95">
        <f t="shared" si="6"/>
        <v>0</v>
      </c>
      <c r="L69" s="96">
        <f t="shared" si="7"/>
        <v>0</v>
      </c>
      <c r="M69" s="96">
        <f t="shared" si="8"/>
        <v>0</v>
      </c>
      <c r="N69" s="97" t="e">
        <f t="shared" si="9"/>
        <v>#REF!</v>
      </c>
      <c r="O69" s="98">
        <v>1.1714223294926291</v>
      </c>
      <c r="P69" s="97"/>
      <c r="Q69" s="4"/>
      <c r="R69" s="3"/>
      <c r="S69" s="86"/>
      <c r="T69" s="3"/>
      <c r="U69" s="9"/>
      <c r="V69" s="24">
        <f t="shared" si="10"/>
        <v>0</v>
      </c>
      <c r="W69" s="25">
        <f t="shared" si="11"/>
        <v>0</v>
      </c>
      <c r="X69" s="26">
        <f t="shared" si="12"/>
        <v>0</v>
      </c>
      <c r="Z69" s="131">
        <f t="shared" si="13"/>
        <v>0</v>
      </c>
      <c r="AA69" s="131">
        <f t="shared" si="14"/>
        <v>0</v>
      </c>
      <c r="AB69" s="140"/>
      <c r="AC69" s="139" t="e">
        <f t="shared" si="15"/>
        <v>#REF!</v>
      </c>
      <c r="AD69" s="140">
        <f t="shared" si="31"/>
        <v>14</v>
      </c>
      <c r="AE69" s="141">
        <f t="shared" si="16"/>
        <v>0</v>
      </c>
      <c r="AF69" s="141"/>
      <c r="AG69" s="142">
        <f t="shared" si="22"/>
        <v>0</v>
      </c>
      <c r="AH69" s="146"/>
      <c r="AI69" s="132"/>
      <c r="AJ69" s="139">
        <f t="shared" si="17"/>
        <v>0</v>
      </c>
      <c r="AK69" s="132"/>
      <c r="AL69" s="132">
        <f t="shared" si="1"/>
        <v>0.45</v>
      </c>
      <c r="AN69" s="147">
        <v>242</v>
      </c>
      <c r="AO69" s="148">
        <f t="shared" si="24"/>
        <v>80.66666666666667</v>
      </c>
      <c r="AP69" s="148">
        <f t="shared" si="25"/>
        <v>18.150000000000002</v>
      </c>
      <c r="AQ69" s="144">
        <f t="shared" si="26"/>
        <v>33.88</v>
      </c>
      <c r="AR69" s="144">
        <f t="shared" si="27"/>
        <v>374.69666666666666</v>
      </c>
      <c r="AV69" s="143" t="e">
        <f>+#REF!</f>
        <v>#REF!</v>
      </c>
      <c r="AW69" s="130" t="e">
        <f t="shared" si="18"/>
        <v>#REF!</v>
      </c>
      <c r="AX69" s="130" t="e">
        <f t="shared" si="19"/>
        <v>#REF!</v>
      </c>
      <c r="AY69" s="144"/>
      <c r="AZ69" s="144" t="e">
        <f t="shared" si="20"/>
        <v>#REF!</v>
      </c>
    </row>
    <row r="70" spans="1:52" ht="13.5" hidden="1">
      <c r="A70" s="84">
        <v>37712</v>
      </c>
      <c r="B70" s="100" t="e">
        <f>+#REF!</f>
        <v>#REF!</v>
      </c>
      <c r="C70" s="2">
        <f t="shared" si="23"/>
        <v>0</v>
      </c>
      <c r="D70" s="2" t="e">
        <f t="shared" si="29"/>
        <v>#REF!</v>
      </c>
      <c r="E70" s="2" t="e">
        <f t="shared" si="2"/>
        <v>#REF!</v>
      </c>
      <c r="F70" s="92">
        <v>22</v>
      </c>
      <c r="G70" s="92">
        <v>8</v>
      </c>
      <c r="H70" s="93">
        <f t="shared" si="3"/>
        <v>44</v>
      </c>
      <c r="I70" s="94" t="e">
        <f t="shared" si="4"/>
        <v>#REF!</v>
      </c>
      <c r="J70" s="94" t="e">
        <f t="shared" si="5"/>
        <v>#REF!</v>
      </c>
      <c r="K70" s="95">
        <f t="shared" si="6"/>
        <v>0</v>
      </c>
      <c r="L70" s="96">
        <f t="shared" si="7"/>
        <v>0</v>
      </c>
      <c r="M70" s="96">
        <f t="shared" si="8"/>
        <v>0</v>
      </c>
      <c r="N70" s="97" t="e">
        <f t="shared" si="9"/>
        <v>#REF!</v>
      </c>
      <c r="O70" s="98">
        <v>1.166541519555252</v>
      </c>
      <c r="P70" s="97"/>
      <c r="Q70" s="4"/>
      <c r="R70" s="3"/>
      <c r="S70" s="86"/>
      <c r="T70" s="3"/>
      <c r="U70" s="9"/>
      <c r="V70" s="24">
        <f t="shared" si="10"/>
        <v>0</v>
      </c>
      <c r="W70" s="25">
        <f t="shared" si="11"/>
        <v>0</v>
      </c>
      <c r="X70" s="26">
        <f t="shared" si="12"/>
        <v>0</v>
      </c>
      <c r="Z70" s="131">
        <f t="shared" si="13"/>
        <v>0</v>
      </c>
      <c r="AA70" s="131">
        <f t="shared" si="14"/>
        <v>0</v>
      </c>
      <c r="AB70" s="140"/>
      <c r="AC70" s="139" t="e">
        <f t="shared" si="15"/>
        <v>#REF!</v>
      </c>
      <c r="AD70" s="140">
        <f t="shared" si="31"/>
        <v>14</v>
      </c>
      <c r="AE70" s="141">
        <f t="shared" si="16"/>
        <v>0</v>
      </c>
      <c r="AF70" s="141"/>
      <c r="AG70" s="142">
        <f t="shared" si="22"/>
        <v>0</v>
      </c>
      <c r="AH70" s="146"/>
      <c r="AI70" s="132"/>
      <c r="AJ70" s="139">
        <f t="shared" si="17"/>
        <v>0</v>
      </c>
      <c r="AK70" s="132"/>
      <c r="AL70" s="132">
        <f t="shared" si="1"/>
        <v>0.45</v>
      </c>
      <c r="AN70" s="147">
        <v>242</v>
      </c>
      <c r="AO70" s="148">
        <f t="shared" si="24"/>
        <v>80.66666666666667</v>
      </c>
      <c r="AP70" s="148">
        <f t="shared" si="25"/>
        <v>18.150000000000002</v>
      </c>
      <c r="AQ70" s="144">
        <f t="shared" si="26"/>
        <v>33.88</v>
      </c>
      <c r="AR70" s="144">
        <f t="shared" si="27"/>
        <v>374.69666666666666</v>
      </c>
      <c r="AV70" s="143" t="e">
        <f>+#REF!</f>
        <v>#REF!</v>
      </c>
      <c r="AW70" s="130" t="e">
        <f t="shared" si="18"/>
        <v>#REF!</v>
      </c>
      <c r="AX70" s="130" t="e">
        <f t="shared" si="19"/>
        <v>#REF!</v>
      </c>
      <c r="AY70" s="144"/>
      <c r="AZ70" s="144" t="e">
        <f t="shared" si="20"/>
        <v>#REF!</v>
      </c>
    </row>
    <row r="71" spans="1:52" ht="13.5" hidden="1">
      <c r="A71" s="84">
        <v>37742</v>
      </c>
      <c r="B71" s="100" t="e">
        <f>+#REF!</f>
        <v>#REF!</v>
      </c>
      <c r="C71" s="2">
        <f t="shared" si="23"/>
        <v>0</v>
      </c>
      <c r="D71" s="2" t="e">
        <f t="shared" si="29"/>
        <v>#REF!</v>
      </c>
      <c r="E71" s="2" t="e">
        <f t="shared" si="2"/>
        <v>#REF!</v>
      </c>
      <c r="F71" s="92">
        <v>22</v>
      </c>
      <c r="G71" s="92">
        <v>9</v>
      </c>
      <c r="H71" s="93">
        <f t="shared" si="3"/>
        <v>44</v>
      </c>
      <c r="I71" s="94" t="e">
        <f t="shared" si="4"/>
        <v>#REF!</v>
      </c>
      <c r="J71" s="94" t="e">
        <f t="shared" si="5"/>
        <v>#REF!</v>
      </c>
      <c r="K71" s="95" t="e">
        <f t="shared" si="6"/>
        <v>#REF!</v>
      </c>
      <c r="L71" s="96" t="e">
        <f t="shared" si="7"/>
        <v>#REF!</v>
      </c>
      <c r="M71" s="96" t="e">
        <f t="shared" si="8"/>
        <v>#REF!</v>
      </c>
      <c r="N71" s="97" t="e">
        <f t="shared" si="9"/>
        <v>#REF!</v>
      </c>
      <c r="O71" s="98">
        <v>1.1611422084327478</v>
      </c>
      <c r="P71" s="97"/>
      <c r="Q71" s="4"/>
      <c r="R71" s="3"/>
      <c r="S71" s="86"/>
      <c r="T71" s="3"/>
      <c r="U71" s="9"/>
      <c r="V71" s="24">
        <f t="shared" si="10"/>
        <v>0</v>
      </c>
      <c r="W71" s="25">
        <f t="shared" si="11"/>
        <v>0</v>
      </c>
      <c r="X71" s="26">
        <f t="shared" si="12"/>
        <v>0</v>
      </c>
      <c r="Z71" s="131" t="e">
        <f t="shared" si="13"/>
        <v>#REF!</v>
      </c>
      <c r="AA71" s="131">
        <f t="shared" si="14"/>
        <v>0</v>
      </c>
      <c r="AB71" s="140"/>
      <c r="AC71" s="139" t="e">
        <f t="shared" si="15"/>
        <v>#REF!</v>
      </c>
      <c r="AD71" s="140">
        <f t="shared" si="31"/>
        <v>15</v>
      </c>
      <c r="AE71" s="141" t="e">
        <f t="shared" si="16"/>
        <v>#REF!</v>
      </c>
      <c r="AF71" s="141"/>
      <c r="AG71" s="142" t="e">
        <f t="shared" si="22"/>
        <v>#REF!</v>
      </c>
      <c r="AH71" s="146"/>
      <c r="AI71" s="132"/>
      <c r="AJ71" s="139" t="e">
        <f t="shared" si="17"/>
        <v>#REF!</v>
      </c>
      <c r="AK71" s="132"/>
      <c r="AL71" s="132">
        <f t="shared" si="1"/>
        <v>0.45</v>
      </c>
      <c r="AN71" s="147">
        <v>242</v>
      </c>
      <c r="AO71" s="148">
        <f t="shared" si="24"/>
        <v>80.66666666666667</v>
      </c>
      <c r="AP71" s="148">
        <f t="shared" si="25"/>
        <v>18.150000000000002</v>
      </c>
      <c r="AQ71" s="144">
        <f t="shared" si="26"/>
        <v>36.3</v>
      </c>
      <c r="AR71" s="144">
        <f t="shared" si="27"/>
        <v>377.1166666666667</v>
      </c>
      <c r="AV71" s="143" t="e">
        <f>+#REF!</f>
        <v>#REF!</v>
      </c>
      <c r="AW71" s="130" t="e">
        <f t="shared" si="18"/>
        <v>#REF!</v>
      </c>
      <c r="AX71" s="130" t="e">
        <f t="shared" si="19"/>
        <v>#REF!</v>
      </c>
      <c r="AY71" s="144"/>
      <c r="AZ71" s="144" t="e">
        <f t="shared" si="20"/>
        <v>#REF!</v>
      </c>
    </row>
    <row r="72" spans="1:52" ht="13.5" hidden="1">
      <c r="A72" s="84">
        <v>37773</v>
      </c>
      <c r="B72" s="100" t="e">
        <f>+#REF!</f>
        <v>#REF!</v>
      </c>
      <c r="C72" s="2">
        <f t="shared" si="23"/>
        <v>0</v>
      </c>
      <c r="D72" s="2" t="e">
        <f t="shared" si="29"/>
        <v>#REF!</v>
      </c>
      <c r="E72" s="2" t="e">
        <f t="shared" si="2"/>
        <v>#REF!</v>
      </c>
      <c r="F72" s="92">
        <v>21</v>
      </c>
      <c r="G72" s="92">
        <v>9</v>
      </c>
      <c r="H72" s="93">
        <f t="shared" si="3"/>
        <v>42</v>
      </c>
      <c r="I72" s="94" t="e">
        <f t="shared" si="4"/>
        <v>#REF!</v>
      </c>
      <c r="J72" s="94" t="e">
        <f t="shared" si="5"/>
        <v>#REF!</v>
      </c>
      <c r="K72" s="95">
        <f t="shared" si="6"/>
        <v>0</v>
      </c>
      <c r="L72" s="96">
        <f t="shared" si="7"/>
        <v>0</v>
      </c>
      <c r="M72" s="96">
        <f t="shared" si="8"/>
        <v>0</v>
      </c>
      <c r="N72" s="97" t="e">
        <f t="shared" si="9"/>
        <v>#REF!</v>
      </c>
      <c r="O72" s="98">
        <v>1.1563249586274063</v>
      </c>
      <c r="P72" s="97"/>
      <c r="Q72" s="4"/>
      <c r="R72" s="3"/>
      <c r="S72" s="86"/>
      <c r="T72" s="3"/>
      <c r="U72" s="9"/>
      <c r="V72" s="24">
        <f t="shared" si="10"/>
        <v>0</v>
      </c>
      <c r="W72" s="25">
        <f t="shared" si="11"/>
        <v>0</v>
      </c>
      <c r="X72" s="26">
        <f t="shared" si="12"/>
        <v>0</v>
      </c>
      <c r="Z72" s="131">
        <f t="shared" si="13"/>
        <v>0</v>
      </c>
      <c r="AA72" s="131">
        <f t="shared" si="14"/>
        <v>0</v>
      </c>
      <c r="AB72" s="140"/>
      <c r="AC72" s="139" t="e">
        <f t="shared" si="15"/>
        <v>#REF!</v>
      </c>
      <c r="AD72" s="140">
        <f t="shared" si="31"/>
        <v>15</v>
      </c>
      <c r="AE72" s="141">
        <f t="shared" si="16"/>
        <v>0</v>
      </c>
      <c r="AF72" s="141"/>
      <c r="AG72" s="142">
        <f t="shared" si="22"/>
        <v>0</v>
      </c>
      <c r="AH72" s="146"/>
      <c r="AI72" s="132"/>
      <c r="AJ72" s="139">
        <f t="shared" si="17"/>
        <v>0</v>
      </c>
      <c r="AK72" s="132"/>
      <c r="AL72" s="132">
        <f t="shared" si="1"/>
        <v>0.45</v>
      </c>
      <c r="AN72" s="147">
        <v>242</v>
      </c>
      <c r="AO72" s="148">
        <f t="shared" si="24"/>
        <v>80.66666666666667</v>
      </c>
      <c r="AP72" s="148">
        <f t="shared" si="25"/>
        <v>18.150000000000002</v>
      </c>
      <c r="AQ72" s="144">
        <f t="shared" si="26"/>
        <v>36.3</v>
      </c>
      <c r="AR72" s="144">
        <f t="shared" si="27"/>
        <v>377.1166666666667</v>
      </c>
      <c r="AV72" s="143" t="e">
        <f>+#REF!</f>
        <v>#REF!</v>
      </c>
      <c r="AW72" s="130" t="e">
        <f t="shared" si="18"/>
        <v>#REF!</v>
      </c>
      <c r="AX72" s="130" t="e">
        <f t="shared" si="19"/>
        <v>#REF!</v>
      </c>
      <c r="AY72" s="144"/>
      <c r="AZ72" s="144" t="e">
        <f t="shared" si="20"/>
        <v>#REF!</v>
      </c>
    </row>
    <row r="73" spans="1:52" ht="13.5" hidden="1">
      <c r="A73" s="84">
        <v>37803</v>
      </c>
      <c r="B73" s="100" t="e">
        <f>+#REF!</f>
        <v>#REF!</v>
      </c>
      <c r="C73" s="2">
        <f t="shared" si="23"/>
        <v>0</v>
      </c>
      <c r="D73" s="2" t="e">
        <f t="shared" si="29"/>
        <v>#REF!</v>
      </c>
      <c r="E73" s="2" t="e">
        <f t="shared" si="2"/>
        <v>#REF!</v>
      </c>
      <c r="F73" s="92">
        <v>23</v>
      </c>
      <c r="G73" s="92">
        <v>8</v>
      </c>
      <c r="H73" s="93">
        <f t="shared" si="3"/>
        <v>46</v>
      </c>
      <c r="I73" s="94" t="e">
        <f t="shared" si="4"/>
        <v>#REF!</v>
      </c>
      <c r="J73" s="94" t="e">
        <f t="shared" si="5"/>
        <v>#REF!</v>
      </c>
      <c r="K73" s="95">
        <f t="shared" si="6"/>
        <v>0</v>
      </c>
      <c r="L73" s="96">
        <f t="shared" si="7"/>
        <v>0</v>
      </c>
      <c r="M73" s="96">
        <f t="shared" si="8"/>
        <v>0</v>
      </c>
      <c r="N73" s="97" t="e">
        <f t="shared" si="9"/>
        <v>#REF!</v>
      </c>
      <c r="O73" s="98">
        <v>1.150039989886011</v>
      </c>
      <c r="P73" s="97"/>
      <c r="Q73" s="4"/>
      <c r="R73" s="3"/>
      <c r="S73" s="86"/>
      <c r="T73" s="3"/>
      <c r="U73" s="9"/>
      <c r="V73" s="24">
        <f t="shared" si="10"/>
        <v>0</v>
      </c>
      <c r="W73" s="25">
        <f t="shared" si="11"/>
        <v>0</v>
      </c>
      <c r="X73" s="26">
        <f t="shared" si="12"/>
        <v>0</v>
      </c>
      <c r="Z73" s="131">
        <f t="shared" si="13"/>
        <v>0</v>
      </c>
      <c r="AA73" s="131">
        <f t="shared" si="14"/>
        <v>0</v>
      </c>
      <c r="AB73" s="140"/>
      <c r="AC73" s="139" t="e">
        <f t="shared" si="15"/>
        <v>#REF!</v>
      </c>
      <c r="AD73" s="140">
        <f t="shared" si="31"/>
        <v>15</v>
      </c>
      <c r="AE73" s="141">
        <f t="shared" si="16"/>
        <v>0</v>
      </c>
      <c r="AF73" s="141"/>
      <c r="AG73" s="142">
        <f t="shared" si="22"/>
        <v>0</v>
      </c>
      <c r="AH73" s="146"/>
      <c r="AI73" s="139"/>
      <c r="AJ73" s="139">
        <f t="shared" si="17"/>
        <v>0</v>
      </c>
      <c r="AK73" s="132"/>
      <c r="AL73" s="132">
        <f t="shared" si="1"/>
        <v>0.45</v>
      </c>
      <c r="AN73" s="147">
        <v>242</v>
      </c>
      <c r="AO73" s="148">
        <f t="shared" si="24"/>
        <v>80.66666666666667</v>
      </c>
      <c r="AP73" s="148">
        <f t="shared" si="25"/>
        <v>18.150000000000002</v>
      </c>
      <c r="AQ73" s="144">
        <f t="shared" si="26"/>
        <v>36.3</v>
      </c>
      <c r="AR73" s="144">
        <f t="shared" si="27"/>
        <v>377.1166666666667</v>
      </c>
      <c r="AV73" s="143" t="e">
        <f>+#REF!</f>
        <v>#REF!</v>
      </c>
      <c r="AW73" s="130" t="e">
        <f t="shared" si="18"/>
        <v>#REF!</v>
      </c>
      <c r="AX73" s="130" t="e">
        <f t="shared" si="19"/>
        <v>#REF!</v>
      </c>
      <c r="AY73" s="144"/>
      <c r="AZ73" s="144" t="e">
        <f t="shared" si="20"/>
        <v>#REF!</v>
      </c>
    </row>
    <row r="74" spans="1:52" ht="13.5" hidden="1">
      <c r="A74" s="84">
        <v>37834</v>
      </c>
      <c r="B74" s="100" t="e">
        <f>+#REF!</f>
        <v>#REF!</v>
      </c>
      <c r="C74" s="2">
        <f t="shared" si="23"/>
        <v>0</v>
      </c>
      <c r="D74" s="2" t="e">
        <f t="shared" si="29"/>
        <v>#REF!</v>
      </c>
      <c r="E74" s="2" t="e">
        <f t="shared" si="2"/>
        <v>#REF!</v>
      </c>
      <c r="F74" s="92">
        <v>21</v>
      </c>
      <c r="G74" s="92">
        <v>10</v>
      </c>
      <c r="H74" s="93">
        <f t="shared" si="3"/>
        <v>42</v>
      </c>
      <c r="I74" s="94" t="e">
        <f t="shared" si="4"/>
        <v>#REF!</v>
      </c>
      <c r="J74" s="94" t="e">
        <f t="shared" si="5"/>
        <v>#REF!</v>
      </c>
      <c r="K74" s="95">
        <f t="shared" si="6"/>
        <v>0</v>
      </c>
      <c r="L74" s="96">
        <f t="shared" si="7"/>
        <v>0</v>
      </c>
      <c r="M74" s="96">
        <f t="shared" si="8"/>
        <v>0</v>
      </c>
      <c r="N74" s="97" t="e">
        <f t="shared" si="9"/>
        <v>#REF!</v>
      </c>
      <c r="O74" s="98">
        <v>1.1454148055042868</v>
      </c>
      <c r="P74" s="97"/>
      <c r="Q74" s="4"/>
      <c r="R74" s="3"/>
      <c r="S74" s="86"/>
      <c r="T74" s="3"/>
      <c r="U74" s="9"/>
      <c r="V74" s="24">
        <f t="shared" si="10"/>
        <v>0</v>
      </c>
      <c r="W74" s="25">
        <f t="shared" si="11"/>
        <v>0</v>
      </c>
      <c r="X74" s="26">
        <f t="shared" si="12"/>
        <v>0</v>
      </c>
      <c r="Z74" s="131">
        <f t="shared" si="13"/>
        <v>0</v>
      </c>
      <c r="AA74" s="131">
        <f t="shared" si="14"/>
        <v>0</v>
      </c>
      <c r="AB74" s="140"/>
      <c r="AC74" s="139" t="e">
        <f t="shared" si="15"/>
        <v>#REF!</v>
      </c>
      <c r="AD74" s="140">
        <f t="shared" si="31"/>
        <v>15</v>
      </c>
      <c r="AE74" s="141">
        <f t="shared" si="16"/>
        <v>0</v>
      </c>
      <c r="AF74" s="141"/>
      <c r="AG74" s="142">
        <f t="shared" si="22"/>
        <v>0</v>
      </c>
      <c r="AH74" s="146"/>
      <c r="AI74" s="132"/>
      <c r="AJ74" s="139">
        <f t="shared" si="17"/>
        <v>0</v>
      </c>
      <c r="AK74" s="132"/>
      <c r="AL74" s="132">
        <f t="shared" si="1"/>
        <v>0.45</v>
      </c>
      <c r="AN74" s="147">
        <v>242</v>
      </c>
      <c r="AO74" s="148">
        <f t="shared" si="24"/>
        <v>80.66666666666667</v>
      </c>
      <c r="AP74" s="148">
        <f t="shared" si="25"/>
        <v>18.150000000000002</v>
      </c>
      <c r="AQ74" s="144">
        <f t="shared" si="26"/>
        <v>36.3</v>
      </c>
      <c r="AR74" s="144">
        <f t="shared" si="27"/>
        <v>377.1166666666667</v>
      </c>
      <c r="AV74" s="143" t="e">
        <f>+#REF!</f>
        <v>#REF!</v>
      </c>
      <c r="AW74" s="130" t="e">
        <f t="shared" si="18"/>
        <v>#REF!</v>
      </c>
      <c r="AX74" s="130" t="e">
        <f t="shared" si="19"/>
        <v>#REF!</v>
      </c>
      <c r="AY74" s="144"/>
      <c r="AZ74" s="144" t="e">
        <f t="shared" si="20"/>
        <v>#REF!</v>
      </c>
    </row>
    <row r="75" spans="1:52" ht="13.5" hidden="1">
      <c r="A75" s="84">
        <v>37865</v>
      </c>
      <c r="B75" s="100" t="e">
        <f>+#REF!</f>
        <v>#REF!</v>
      </c>
      <c r="C75" s="2">
        <f t="shared" si="23"/>
        <v>0</v>
      </c>
      <c r="D75" s="2" t="e">
        <f t="shared" si="29"/>
        <v>#REF!</v>
      </c>
      <c r="E75" s="2" t="e">
        <f t="shared" si="2"/>
        <v>#REF!</v>
      </c>
      <c r="F75" s="92">
        <v>22</v>
      </c>
      <c r="G75" s="92">
        <v>8</v>
      </c>
      <c r="H75" s="93">
        <f t="shared" si="3"/>
        <v>44</v>
      </c>
      <c r="I75" s="94" t="e">
        <f t="shared" si="4"/>
        <v>#REF!</v>
      </c>
      <c r="J75" s="94" t="e">
        <f t="shared" si="5"/>
        <v>#REF!</v>
      </c>
      <c r="K75" s="95">
        <f t="shared" si="6"/>
        <v>0</v>
      </c>
      <c r="L75" s="96">
        <f t="shared" si="7"/>
        <v>0</v>
      </c>
      <c r="M75" s="96">
        <f t="shared" si="8"/>
        <v>0</v>
      </c>
      <c r="N75" s="97" t="e">
        <f t="shared" si="9"/>
        <v>#REF!</v>
      </c>
      <c r="O75" s="98">
        <v>1.1415745484870192</v>
      </c>
      <c r="P75" s="97"/>
      <c r="Q75" s="4"/>
      <c r="R75" s="3"/>
      <c r="S75" s="86"/>
      <c r="T75" s="3"/>
      <c r="U75" s="9"/>
      <c r="V75" s="24">
        <f t="shared" si="10"/>
        <v>0</v>
      </c>
      <c r="W75" s="25">
        <f t="shared" si="11"/>
        <v>0</v>
      </c>
      <c r="X75" s="26">
        <f t="shared" si="12"/>
        <v>0</v>
      </c>
      <c r="Z75" s="131">
        <f t="shared" si="13"/>
        <v>0</v>
      </c>
      <c r="AA75" s="131">
        <f t="shared" si="14"/>
        <v>0</v>
      </c>
      <c r="AB75" s="140"/>
      <c r="AC75" s="139" t="e">
        <f t="shared" si="15"/>
        <v>#REF!</v>
      </c>
      <c r="AD75" s="140">
        <f t="shared" si="31"/>
        <v>15</v>
      </c>
      <c r="AE75" s="141">
        <f t="shared" si="16"/>
        <v>0</v>
      </c>
      <c r="AF75" s="141"/>
      <c r="AG75" s="142">
        <f t="shared" si="22"/>
        <v>0</v>
      </c>
      <c r="AH75" s="146"/>
      <c r="AI75" s="132"/>
      <c r="AJ75" s="139">
        <f t="shared" si="17"/>
        <v>0</v>
      </c>
      <c r="AK75" s="132"/>
      <c r="AL75" s="132">
        <f t="shared" si="1"/>
        <v>0.45</v>
      </c>
      <c r="AN75" s="147">
        <v>256.74</v>
      </c>
      <c r="AO75" s="148">
        <f t="shared" si="24"/>
        <v>85.58</v>
      </c>
      <c r="AP75" s="148">
        <f t="shared" si="25"/>
        <v>19.2555</v>
      </c>
      <c r="AQ75" s="144">
        <f t="shared" si="26"/>
        <v>38.511</v>
      </c>
      <c r="AR75" s="144">
        <f t="shared" si="27"/>
        <v>400.0865</v>
      </c>
      <c r="AV75" s="143" t="e">
        <f>+#REF!</f>
        <v>#REF!</v>
      </c>
      <c r="AW75" s="130" t="e">
        <f t="shared" si="18"/>
        <v>#REF!</v>
      </c>
      <c r="AX75" s="130" t="e">
        <f t="shared" si="19"/>
        <v>#REF!</v>
      </c>
      <c r="AY75" s="144"/>
      <c r="AZ75" s="144" t="e">
        <f t="shared" si="20"/>
        <v>#REF!</v>
      </c>
    </row>
    <row r="76" spans="1:52" ht="13.5" hidden="1">
      <c r="A76" s="84">
        <v>37895</v>
      </c>
      <c r="B76" s="100" t="e">
        <f>+#REF!</f>
        <v>#REF!</v>
      </c>
      <c r="C76" s="2">
        <f t="shared" si="23"/>
        <v>0</v>
      </c>
      <c r="D76" s="2" t="e">
        <f t="shared" si="29"/>
        <v>#REF!</v>
      </c>
      <c r="E76" s="2" t="e">
        <f t="shared" si="2"/>
        <v>#REF!</v>
      </c>
      <c r="F76" s="92">
        <v>23</v>
      </c>
      <c r="G76" s="92">
        <v>8</v>
      </c>
      <c r="H76" s="93">
        <f t="shared" si="3"/>
        <v>46</v>
      </c>
      <c r="I76" s="94" t="e">
        <f t="shared" si="4"/>
        <v>#REF!</v>
      </c>
      <c r="J76" s="94" t="e">
        <f t="shared" si="5"/>
        <v>#REF!</v>
      </c>
      <c r="K76" s="95">
        <f t="shared" si="6"/>
        <v>0</v>
      </c>
      <c r="L76" s="96">
        <f t="shared" si="7"/>
        <v>0</v>
      </c>
      <c r="M76" s="96">
        <f t="shared" si="8"/>
        <v>0</v>
      </c>
      <c r="N76" s="97" t="e">
        <f t="shared" si="9"/>
        <v>#REF!</v>
      </c>
      <c r="O76" s="98">
        <v>1.137918417004595</v>
      </c>
      <c r="P76" s="97"/>
      <c r="Q76" s="4"/>
      <c r="R76" s="3"/>
      <c r="S76" s="86"/>
      <c r="T76" s="3"/>
      <c r="U76" s="9"/>
      <c r="V76" s="24">
        <f t="shared" si="10"/>
        <v>0</v>
      </c>
      <c r="W76" s="25">
        <f t="shared" si="11"/>
        <v>0</v>
      </c>
      <c r="X76" s="26">
        <f t="shared" si="12"/>
        <v>0</v>
      </c>
      <c r="Z76" s="131">
        <f t="shared" si="13"/>
        <v>0</v>
      </c>
      <c r="AA76" s="131">
        <f t="shared" si="14"/>
        <v>0</v>
      </c>
      <c r="AB76" s="140"/>
      <c r="AC76" s="139" t="e">
        <f t="shared" si="15"/>
        <v>#REF!</v>
      </c>
      <c r="AD76" s="140">
        <f t="shared" si="31"/>
        <v>15</v>
      </c>
      <c r="AE76" s="141">
        <f t="shared" si="16"/>
        <v>0</v>
      </c>
      <c r="AF76" s="141"/>
      <c r="AG76" s="142">
        <f t="shared" si="22"/>
        <v>0</v>
      </c>
      <c r="AH76" s="146"/>
      <c r="AI76" s="132"/>
      <c r="AJ76" s="139">
        <f t="shared" si="17"/>
        <v>0</v>
      </c>
      <c r="AK76" s="132"/>
      <c r="AL76" s="132">
        <f t="shared" si="1"/>
        <v>0.45</v>
      </c>
      <c r="AN76" s="147">
        <v>256.74</v>
      </c>
      <c r="AO76" s="148">
        <f t="shared" si="24"/>
        <v>85.58</v>
      </c>
      <c r="AP76" s="148">
        <f t="shared" si="25"/>
        <v>19.2555</v>
      </c>
      <c r="AQ76" s="144">
        <f t="shared" si="26"/>
        <v>38.511</v>
      </c>
      <c r="AR76" s="144">
        <f t="shared" si="27"/>
        <v>400.0865</v>
      </c>
      <c r="AV76" s="143" t="e">
        <f>+#REF!</f>
        <v>#REF!</v>
      </c>
      <c r="AW76" s="130" t="e">
        <f t="shared" si="18"/>
        <v>#REF!</v>
      </c>
      <c r="AX76" s="130" t="e">
        <f t="shared" si="19"/>
        <v>#REF!</v>
      </c>
      <c r="AY76" s="144"/>
      <c r="AZ76" s="144" t="e">
        <f t="shared" si="20"/>
        <v>#REF!</v>
      </c>
    </row>
    <row r="77" spans="1:52" ht="13.5" hidden="1">
      <c r="A77" s="84">
        <v>37926</v>
      </c>
      <c r="B77" s="100" t="e">
        <f>+#REF!</f>
        <v>#REF!</v>
      </c>
      <c r="C77" s="2">
        <f t="shared" si="23"/>
        <v>0</v>
      </c>
      <c r="D77" s="2" t="e">
        <f t="shared" si="29"/>
        <v>#REF!</v>
      </c>
      <c r="E77" s="2" t="e">
        <f t="shared" si="2"/>
        <v>#REF!</v>
      </c>
      <c r="F77" s="92">
        <v>20</v>
      </c>
      <c r="G77" s="92">
        <v>10</v>
      </c>
      <c r="H77" s="93">
        <f t="shared" si="3"/>
        <v>40</v>
      </c>
      <c r="I77" s="94" t="e">
        <f t="shared" si="4"/>
        <v>#REF!</v>
      </c>
      <c r="J77" s="94" t="e">
        <f t="shared" si="5"/>
        <v>#REF!</v>
      </c>
      <c r="K77" s="95">
        <f t="shared" si="6"/>
        <v>0</v>
      </c>
      <c r="L77" s="96">
        <f t="shared" si="7"/>
        <v>0</v>
      </c>
      <c r="M77" s="96">
        <f t="shared" si="8"/>
        <v>0</v>
      </c>
      <c r="N77" s="97" t="e">
        <f t="shared" si="9"/>
        <v>#REF!</v>
      </c>
      <c r="O77" s="98">
        <v>1.1359010558947775</v>
      </c>
      <c r="P77" s="97"/>
      <c r="Q77" s="4"/>
      <c r="R77" s="3"/>
      <c r="S77" s="86"/>
      <c r="T77" s="3"/>
      <c r="U77" s="9"/>
      <c r="V77" s="24">
        <f t="shared" si="10"/>
        <v>0</v>
      </c>
      <c r="W77" s="25">
        <f t="shared" si="11"/>
        <v>0</v>
      </c>
      <c r="X77" s="26">
        <f t="shared" si="12"/>
        <v>0</v>
      </c>
      <c r="Z77" s="131">
        <f t="shared" si="13"/>
        <v>0</v>
      </c>
      <c r="AA77" s="131">
        <f t="shared" si="14"/>
        <v>0</v>
      </c>
      <c r="AB77" s="140"/>
      <c r="AC77" s="139" t="e">
        <f t="shared" si="15"/>
        <v>#REF!</v>
      </c>
      <c r="AD77" s="140">
        <f t="shared" si="31"/>
        <v>15</v>
      </c>
      <c r="AE77" s="141">
        <f t="shared" si="16"/>
        <v>0</v>
      </c>
      <c r="AF77" s="141"/>
      <c r="AG77" s="142">
        <f t="shared" si="22"/>
        <v>0</v>
      </c>
      <c r="AH77" s="146"/>
      <c r="AI77" s="132"/>
      <c r="AJ77" s="139">
        <f t="shared" si="17"/>
        <v>0</v>
      </c>
      <c r="AK77" s="132"/>
      <c r="AL77" s="132">
        <f t="shared" si="1"/>
        <v>0.45</v>
      </c>
      <c r="AN77" s="147">
        <v>256.74</v>
      </c>
      <c r="AO77" s="148">
        <f t="shared" si="24"/>
        <v>85.58</v>
      </c>
      <c r="AP77" s="148">
        <f t="shared" si="25"/>
        <v>19.2555</v>
      </c>
      <c r="AQ77" s="144">
        <f t="shared" si="26"/>
        <v>38.511</v>
      </c>
      <c r="AR77" s="144">
        <f t="shared" si="27"/>
        <v>400.0865</v>
      </c>
      <c r="AV77" s="143" t="e">
        <f>+#REF!</f>
        <v>#REF!</v>
      </c>
      <c r="AW77" s="130" t="e">
        <f t="shared" si="18"/>
        <v>#REF!</v>
      </c>
      <c r="AX77" s="130" t="e">
        <f t="shared" si="19"/>
        <v>#REF!</v>
      </c>
      <c r="AY77" s="144"/>
      <c r="AZ77" s="144" t="e">
        <f t="shared" si="20"/>
        <v>#REF!</v>
      </c>
    </row>
    <row r="78" spans="1:52" ht="13.5" hidden="1">
      <c r="A78" s="84">
        <v>37956</v>
      </c>
      <c r="B78" s="100" t="e">
        <f>+#REF!</f>
        <v>#REF!</v>
      </c>
      <c r="C78" s="2">
        <f t="shared" si="23"/>
        <v>0</v>
      </c>
      <c r="D78" s="2" t="e">
        <f t="shared" si="29"/>
        <v>#REF!</v>
      </c>
      <c r="E78" s="2" t="e">
        <f t="shared" si="2"/>
        <v>#REF!</v>
      </c>
      <c r="F78" s="92">
        <v>23</v>
      </c>
      <c r="G78" s="92">
        <v>8</v>
      </c>
      <c r="H78" s="93">
        <f t="shared" si="3"/>
        <v>46</v>
      </c>
      <c r="I78" s="94" t="e">
        <f t="shared" si="4"/>
        <v>#REF!</v>
      </c>
      <c r="J78" s="94" t="e">
        <f t="shared" si="5"/>
        <v>#REF!</v>
      </c>
      <c r="K78" s="95">
        <f t="shared" si="6"/>
        <v>0</v>
      </c>
      <c r="L78" s="96">
        <f t="shared" si="7"/>
        <v>0</v>
      </c>
      <c r="M78" s="96">
        <f t="shared" si="8"/>
        <v>0</v>
      </c>
      <c r="N78" s="97" t="e">
        <f t="shared" si="9"/>
        <v>#REF!</v>
      </c>
      <c r="O78" s="98">
        <v>1.1337480689622692</v>
      </c>
      <c r="P78" s="97"/>
      <c r="Q78" s="4"/>
      <c r="R78" s="3"/>
      <c r="S78" s="86"/>
      <c r="T78" s="3"/>
      <c r="U78" s="9"/>
      <c r="V78" s="24">
        <f t="shared" si="10"/>
        <v>0</v>
      </c>
      <c r="W78" s="25">
        <f t="shared" si="11"/>
        <v>0</v>
      </c>
      <c r="X78" s="26">
        <f t="shared" si="12"/>
        <v>0</v>
      </c>
      <c r="Z78" s="131">
        <f t="shared" si="13"/>
        <v>0</v>
      </c>
      <c r="AA78" s="131">
        <f t="shared" si="14"/>
        <v>0</v>
      </c>
      <c r="AB78" s="140"/>
      <c r="AC78" s="139" t="e">
        <f t="shared" si="15"/>
        <v>#REF!</v>
      </c>
      <c r="AD78" s="140">
        <f t="shared" si="31"/>
        <v>15</v>
      </c>
      <c r="AE78" s="141">
        <f t="shared" si="16"/>
        <v>0</v>
      </c>
      <c r="AF78" s="141"/>
      <c r="AG78" s="142">
        <f t="shared" si="22"/>
        <v>0</v>
      </c>
      <c r="AH78" s="145"/>
      <c r="AI78" s="132"/>
      <c r="AJ78" s="139">
        <f t="shared" si="17"/>
        <v>0</v>
      </c>
      <c r="AK78" s="132"/>
      <c r="AL78" s="132">
        <f t="shared" si="1"/>
        <v>0.45</v>
      </c>
      <c r="AN78" s="147">
        <v>256.74</v>
      </c>
      <c r="AO78" s="148">
        <f t="shared" si="24"/>
        <v>85.58</v>
      </c>
      <c r="AP78" s="148">
        <f t="shared" si="25"/>
        <v>19.2555</v>
      </c>
      <c r="AQ78" s="144">
        <f t="shared" si="26"/>
        <v>38.511</v>
      </c>
      <c r="AR78" s="144">
        <f t="shared" si="27"/>
        <v>400.0865</v>
      </c>
      <c r="AV78" s="143" t="e">
        <f>+#REF!</f>
        <v>#REF!</v>
      </c>
      <c r="AW78" s="130" t="e">
        <f t="shared" si="18"/>
        <v>#REF!</v>
      </c>
      <c r="AX78" s="130" t="e">
        <f t="shared" si="19"/>
        <v>#REF!</v>
      </c>
      <c r="AY78" s="144"/>
      <c r="AZ78" s="144" t="e">
        <f t="shared" si="20"/>
        <v>#REF!</v>
      </c>
    </row>
    <row r="79" spans="1:52" ht="13.5" hidden="1">
      <c r="A79" s="84" t="s">
        <v>2</v>
      </c>
      <c r="B79" s="100" t="e">
        <f>+#REF!</f>
        <v>#REF!</v>
      </c>
      <c r="C79" s="2">
        <f t="shared" si="23"/>
        <v>0</v>
      </c>
      <c r="D79" s="2" t="e">
        <f t="shared" si="29"/>
        <v>#REF!</v>
      </c>
      <c r="E79" s="2" t="e">
        <f t="shared" si="2"/>
        <v>#REF!</v>
      </c>
      <c r="F79" s="92">
        <v>23</v>
      </c>
      <c r="G79" s="92">
        <v>8</v>
      </c>
      <c r="H79" s="93">
        <f t="shared" si="3"/>
        <v>46</v>
      </c>
      <c r="I79" s="94" t="e">
        <f t="shared" si="4"/>
        <v>#REF!</v>
      </c>
      <c r="J79" s="94" t="e">
        <f t="shared" si="5"/>
        <v>#REF!</v>
      </c>
      <c r="K79" s="95">
        <f t="shared" si="6"/>
        <v>0</v>
      </c>
      <c r="L79" s="96">
        <f t="shared" si="7"/>
        <v>0</v>
      </c>
      <c r="M79" s="96">
        <f t="shared" si="8"/>
        <v>0</v>
      </c>
      <c r="N79" s="97" t="e">
        <f t="shared" si="9"/>
        <v>#REF!</v>
      </c>
      <c r="O79" s="98">
        <v>1.1337480689622692</v>
      </c>
      <c r="P79" s="97"/>
      <c r="Q79" s="4"/>
      <c r="R79" s="3"/>
      <c r="S79" s="86"/>
      <c r="T79" s="3"/>
      <c r="U79" s="9"/>
      <c r="V79" s="24">
        <f t="shared" si="10"/>
        <v>0</v>
      </c>
      <c r="W79" s="25">
        <f t="shared" si="11"/>
        <v>0</v>
      </c>
      <c r="X79" s="26">
        <f t="shared" si="12"/>
        <v>0</v>
      </c>
      <c r="Z79" s="131">
        <f t="shared" si="13"/>
        <v>0</v>
      </c>
      <c r="AA79" s="131">
        <f t="shared" si="14"/>
        <v>0</v>
      </c>
      <c r="AB79" s="140"/>
      <c r="AC79" s="139" t="e">
        <f t="shared" si="15"/>
        <v>#REF!</v>
      </c>
      <c r="AD79" s="140">
        <f>+AD78</f>
        <v>15</v>
      </c>
      <c r="AE79" s="141">
        <f t="shared" si="16"/>
        <v>0</v>
      </c>
      <c r="AF79" s="141"/>
      <c r="AG79" s="142">
        <f t="shared" si="22"/>
        <v>0</v>
      </c>
      <c r="AH79" s="145"/>
      <c r="AI79" s="139"/>
      <c r="AJ79" s="139">
        <f t="shared" si="17"/>
        <v>0</v>
      </c>
      <c r="AK79" s="132"/>
      <c r="AL79" s="132">
        <f t="shared" si="1"/>
        <v>0.45</v>
      </c>
      <c r="AN79" s="147">
        <v>256.74</v>
      </c>
      <c r="AO79" s="148">
        <f t="shared" si="24"/>
        <v>85.58</v>
      </c>
      <c r="AP79" s="148">
        <f t="shared" si="25"/>
        <v>19.2555</v>
      </c>
      <c r="AQ79" s="144">
        <f t="shared" si="26"/>
        <v>38.511</v>
      </c>
      <c r="AR79" s="144">
        <f t="shared" si="27"/>
        <v>400.0865</v>
      </c>
      <c r="AV79" s="143" t="e">
        <f>+#REF!</f>
        <v>#REF!</v>
      </c>
      <c r="AW79" s="130" t="e">
        <f t="shared" si="18"/>
        <v>#REF!</v>
      </c>
      <c r="AX79" s="130" t="e">
        <f t="shared" si="19"/>
        <v>#REF!</v>
      </c>
      <c r="AY79" s="144"/>
      <c r="AZ79" s="144" t="e">
        <f t="shared" si="20"/>
        <v>#REF!</v>
      </c>
    </row>
    <row r="80" spans="1:52" ht="13.5" hidden="1">
      <c r="A80" s="84">
        <v>37987</v>
      </c>
      <c r="B80" s="100" t="e">
        <f>+#REF!</f>
        <v>#REF!</v>
      </c>
      <c r="C80" s="2">
        <f t="shared" si="23"/>
        <v>0</v>
      </c>
      <c r="D80" s="2" t="e">
        <f t="shared" si="29"/>
        <v>#REF!</v>
      </c>
      <c r="E80" s="2" t="e">
        <f t="shared" si="2"/>
        <v>#REF!</v>
      </c>
      <c r="F80" s="92">
        <v>22</v>
      </c>
      <c r="G80" s="92">
        <v>9</v>
      </c>
      <c r="H80" s="93">
        <f t="shared" si="3"/>
        <v>44</v>
      </c>
      <c r="I80" s="94" t="e">
        <f t="shared" si="4"/>
        <v>#REF!</v>
      </c>
      <c r="J80" s="94" t="e">
        <f t="shared" si="5"/>
        <v>#REF!</v>
      </c>
      <c r="K80" s="95" t="e">
        <f t="shared" si="6"/>
        <v>#REF!</v>
      </c>
      <c r="L80" s="96" t="e">
        <f t="shared" si="7"/>
        <v>#REF!</v>
      </c>
      <c r="M80" s="96">
        <f t="shared" si="8"/>
        <v>0</v>
      </c>
      <c r="N80" s="97" t="e">
        <f t="shared" si="9"/>
        <v>#REF!</v>
      </c>
      <c r="O80" s="98">
        <v>1.1322987267395475</v>
      </c>
      <c r="P80" s="97"/>
      <c r="Q80" s="4"/>
      <c r="R80" s="3"/>
      <c r="S80" s="86"/>
      <c r="T80" s="3"/>
      <c r="U80" s="9"/>
      <c r="V80" s="24">
        <f t="shared" si="10"/>
        <v>0</v>
      </c>
      <c r="W80" s="25">
        <f t="shared" si="11"/>
        <v>0</v>
      </c>
      <c r="X80" s="26">
        <f t="shared" si="12"/>
        <v>0</v>
      </c>
      <c r="Z80" s="131">
        <f t="shared" si="13"/>
        <v>0</v>
      </c>
      <c r="AA80" s="131" t="e">
        <f t="shared" si="14"/>
        <v>#REF!</v>
      </c>
      <c r="AB80" s="140"/>
      <c r="AC80" s="139" t="e">
        <f t="shared" si="15"/>
        <v>#REF!</v>
      </c>
      <c r="AD80" s="140">
        <f aca="true" t="shared" si="32" ref="AD80:AD91">INT((A80-$B$8)/364)</f>
        <v>15</v>
      </c>
      <c r="AE80" s="141">
        <f t="shared" si="16"/>
        <v>0</v>
      </c>
      <c r="AF80" s="141"/>
      <c r="AG80" s="142">
        <f t="shared" si="22"/>
        <v>0</v>
      </c>
      <c r="AH80" s="145" t="e">
        <f>+AC80/30*5</f>
        <v>#REF!</v>
      </c>
      <c r="AI80" s="132"/>
      <c r="AJ80" s="139" t="e">
        <f t="shared" si="17"/>
        <v>#REF!</v>
      </c>
      <c r="AK80" s="132"/>
      <c r="AL80" s="132">
        <f t="shared" si="1"/>
        <v>0.45</v>
      </c>
      <c r="AN80" s="147">
        <v>256.74</v>
      </c>
      <c r="AO80" s="148">
        <f t="shared" si="24"/>
        <v>85.58</v>
      </c>
      <c r="AP80" s="148">
        <f t="shared" si="25"/>
        <v>19.2555</v>
      </c>
      <c r="AQ80" s="144">
        <f t="shared" si="26"/>
        <v>38.511</v>
      </c>
      <c r="AR80" s="144">
        <f t="shared" si="27"/>
        <v>400.0865</v>
      </c>
      <c r="AV80" s="143" t="e">
        <f>+#REF!</f>
        <v>#REF!</v>
      </c>
      <c r="AW80" s="130" t="e">
        <f t="shared" si="18"/>
        <v>#REF!</v>
      </c>
      <c r="AX80" s="130" t="e">
        <f t="shared" si="19"/>
        <v>#REF!</v>
      </c>
      <c r="AY80" s="144"/>
      <c r="AZ80" s="144" t="e">
        <f t="shared" si="20"/>
        <v>#REF!</v>
      </c>
    </row>
    <row r="81" spans="1:52" ht="13.5" hidden="1">
      <c r="A81" s="84">
        <v>38018</v>
      </c>
      <c r="B81" s="100" t="e">
        <f>+#REF!</f>
        <v>#REF!</v>
      </c>
      <c r="C81" s="2">
        <f t="shared" si="23"/>
        <v>0</v>
      </c>
      <c r="D81" s="2" t="e">
        <f t="shared" si="29"/>
        <v>#REF!</v>
      </c>
      <c r="E81" s="2" t="e">
        <f t="shared" si="2"/>
        <v>#REF!</v>
      </c>
      <c r="F81" s="92">
        <v>20</v>
      </c>
      <c r="G81" s="92">
        <v>9</v>
      </c>
      <c r="H81" s="93">
        <f t="shared" si="3"/>
        <v>40</v>
      </c>
      <c r="I81" s="94" t="e">
        <f t="shared" si="4"/>
        <v>#REF!</v>
      </c>
      <c r="J81" s="94" t="e">
        <f t="shared" si="5"/>
        <v>#REF!</v>
      </c>
      <c r="K81" s="95">
        <f t="shared" si="6"/>
        <v>0</v>
      </c>
      <c r="L81" s="96">
        <f t="shared" si="7"/>
        <v>0</v>
      </c>
      <c r="M81" s="96">
        <f t="shared" si="8"/>
        <v>0</v>
      </c>
      <c r="N81" s="97" t="e">
        <f t="shared" si="9"/>
        <v>#REF!</v>
      </c>
      <c r="O81" s="98">
        <v>1.1317803712899719</v>
      </c>
      <c r="P81" s="97"/>
      <c r="Q81" s="4"/>
      <c r="R81" s="3"/>
      <c r="S81" s="86"/>
      <c r="T81" s="3"/>
      <c r="U81" s="9"/>
      <c r="V81" s="24">
        <f t="shared" si="10"/>
        <v>0</v>
      </c>
      <c r="W81" s="25">
        <f t="shared" si="11"/>
        <v>0</v>
      </c>
      <c r="X81" s="26">
        <f t="shared" si="12"/>
        <v>0</v>
      </c>
      <c r="Z81" s="131">
        <f t="shared" si="13"/>
        <v>0</v>
      </c>
      <c r="AA81" s="131">
        <f t="shared" si="14"/>
        <v>0</v>
      </c>
      <c r="AB81" s="140"/>
      <c r="AC81" s="139" t="e">
        <f t="shared" si="15"/>
        <v>#REF!</v>
      </c>
      <c r="AD81" s="140">
        <f t="shared" si="32"/>
        <v>15</v>
      </c>
      <c r="AE81" s="141">
        <f t="shared" si="16"/>
        <v>0</v>
      </c>
      <c r="AF81" s="141"/>
      <c r="AG81" s="142">
        <f t="shared" si="22"/>
        <v>0</v>
      </c>
      <c r="AH81" s="142"/>
      <c r="AI81" s="132"/>
      <c r="AJ81" s="139">
        <f t="shared" si="17"/>
        <v>0</v>
      </c>
      <c r="AK81" s="132"/>
      <c r="AL81" s="132">
        <f t="shared" si="1"/>
        <v>0.45</v>
      </c>
      <c r="AN81" s="147">
        <v>256.74</v>
      </c>
      <c r="AO81" s="148">
        <f t="shared" si="24"/>
        <v>85.58</v>
      </c>
      <c r="AP81" s="148">
        <f t="shared" si="25"/>
        <v>19.2555</v>
      </c>
      <c r="AQ81" s="144">
        <f t="shared" si="26"/>
        <v>38.511</v>
      </c>
      <c r="AR81" s="144">
        <f t="shared" si="27"/>
        <v>400.0865</v>
      </c>
      <c r="AV81" s="143" t="e">
        <f>+#REF!</f>
        <v>#REF!</v>
      </c>
      <c r="AW81" s="130" t="e">
        <f t="shared" si="18"/>
        <v>#REF!</v>
      </c>
      <c r="AX81" s="130" t="e">
        <f t="shared" si="19"/>
        <v>#REF!</v>
      </c>
      <c r="AY81" s="144"/>
      <c r="AZ81" s="144" t="e">
        <f t="shared" si="20"/>
        <v>#REF!</v>
      </c>
    </row>
    <row r="82" spans="1:52" ht="13.5" hidden="1">
      <c r="A82" s="84">
        <v>38047</v>
      </c>
      <c r="B82" s="100" t="e">
        <f>+#REF!</f>
        <v>#REF!</v>
      </c>
      <c r="C82" s="2">
        <f t="shared" si="23"/>
        <v>0</v>
      </c>
      <c r="D82" s="2" t="e">
        <f t="shared" si="29"/>
        <v>#REF!</v>
      </c>
      <c r="E82" s="2" t="e">
        <f t="shared" si="2"/>
        <v>#REF!</v>
      </c>
      <c r="F82" s="92">
        <v>23</v>
      </c>
      <c r="G82" s="92">
        <v>8</v>
      </c>
      <c r="H82" s="93">
        <f t="shared" si="3"/>
        <v>46</v>
      </c>
      <c r="I82" s="94" t="e">
        <f t="shared" si="4"/>
        <v>#REF!</v>
      </c>
      <c r="J82" s="94" t="e">
        <f t="shared" si="5"/>
        <v>#REF!</v>
      </c>
      <c r="K82" s="95">
        <f t="shared" si="6"/>
        <v>0</v>
      </c>
      <c r="L82" s="96">
        <f t="shared" si="7"/>
        <v>0</v>
      </c>
      <c r="M82" s="96">
        <f t="shared" si="8"/>
        <v>0</v>
      </c>
      <c r="N82" s="97" t="e">
        <f t="shared" si="9"/>
        <v>#REF!</v>
      </c>
      <c r="O82" s="98">
        <v>1.1297716366453041</v>
      </c>
      <c r="P82" s="97"/>
      <c r="Q82" s="4"/>
      <c r="R82" s="3"/>
      <c r="S82" s="86"/>
      <c r="T82" s="3"/>
      <c r="U82" s="9"/>
      <c r="V82" s="24">
        <f t="shared" si="10"/>
        <v>0</v>
      </c>
      <c r="W82" s="25">
        <f t="shared" si="11"/>
        <v>0</v>
      </c>
      <c r="X82" s="26">
        <f t="shared" si="12"/>
        <v>0</v>
      </c>
      <c r="Z82" s="131">
        <f t="shared" si="13"/>
        <v>0</v>
      </c>
      <c r="AA82" s="131">
        <f t="shared" si="14"/>
        <v>0</v>
      </c>
      <c r="AB82" s="140"/>
      <c r="AC82" s="139" t="e">
        <f t="shared" si="15"/>
        <v>#REF!</v>
      </c>
      <c r="AD82" s="140">
        <f t="shared" si="32"/>
        <v>15</v>
      </c>
      <c r="AE82" s="141">
        <f t="shared" si="16"/>
        <v>0</v>
      </c>
      <c r="AF82" s="141"/>
      <c r="AG82" s="142">
        <f t="shared" si="22"/>
        <v>0</v>
      </c>
      <c r="AH82" s="146"/>
      <c r="AI82" s="132"/>
      <c r="AJ82" s="139">
        <f t="shared" si="17"/>
        <v>0</v>
      </c>
      <c r="AK82" s="132"/>
      <c r="AL82" s="132">
        <f t="shared" si="1"/>
        <v>0.45</v>
      </c>
      <c r="AN82" s="147">
        <v>256.74</v>
      </c>
      <c r="AO82" s="148">
        <f t="shared" si="24"/>
        <v>85.58</v>
      </c>
      <c r="AP82" s="148">
        <f t="shared" si="25"/>
        <v>19.2555</v>
      </c>
      <c r="AQ82" s="144">
        <f t="shared" si="26"/>
        <v>38.511</v>
      </c>
      <c r="AR82" s="144">
        <f t="shared" si="27"/>
        <v>400.0865</v>
      </c>
      <c r="AV82" s="143" t="e">
        <f>+#REF!</f>
        <v>#REF!</v>
      </c>
      <c r="AW82" s="130" t="e">
        <f t="shared" si="18"/>
        <v>#REF!</v>
      </c>
      <c r="AX82" s="130" t="e">
        <f t="shared" si="19"/>
        <v>#REF!</v>
      </c>
      <c r="AY82" s="144"/>
      <c r="AZ82" s="144" t="e">
        <f t="shared" si="20"/>
        <v>#REF!</v>
      </c>
    </row>
    <row r="83" spans="1:52" ht="13.5" hidden="1">
      <c r="A83" s="84">
        <v>38078</v>
      </c>
      <c r="B83" s="100" t="e">
        <f>+#REF!</f>
        <v>#REF!</v>
      </c>
      <c r="C83" s="2">
        <f t="shared" si="23"/>
        <v>0</v>
      </c>
      <c r="D83" s="2" t="e">
        <f t="shared" si="29"/>
        <v>#REF!</v>
      </c>
      <c r="E83" s="2" t="e">
        <f t="shared" si="2"/>
        <v>#REF!</v>
      </c>
      <c r="F83" s="92">
        <v>22</v>
      </c>
      <c r="G83" s="92">
        <v>8</v>
      </c>
      <c r="H83" s="93">
        <f t="shared" si="3"/>
        <v>44</v>
      </c>
      <c r="I83" s="94" t="e">
        <f t="shared" si="4"/>
        <v>#REF!</v>
      </c>
      <c r="J83" s="94" t="e">
        <f t="shared" si="5"/>
        <v>#REF!</v>
      </c>
      <c r="K83" s="95">
        <f t="shared" si="6"/>
        <v>0</v>
      </c>
      <c r="L83" s="96">
        <f t="shared" si="7"/>
        <v>0</v>
      </c>
      <c r="M83" s="96">
        <f t="shared" si="8"/>
        <v>0</v>
      </c>
      <c r="N83" s="97" t="e">
        <f t="shared" si="9"/>
        <v>#REF!</v>
      </c>
      <c r="O83" s="98">
        <v>1.1287850782074123</v>
      </c>
      <c r="P83" s="97"/>
      <c r="Q83" s="4"/>
      <c r="R83" s="3"/>
      <c r="S83" s="86"/>
      <c r="T83" s="3"/>
      <c r="U83" s="9"/>
      <c r="V83" s="24">
        <f t="shared" si="10"/>
        <v>0</v>
      </c>
      <c r="W83" s="25">
        <f t="shared" si="11"/>
        <v>0</v>
      </c>
      <c r="X83" s="26">
        <f t="shared" si="12"/>
        <v>0</v>
      </c>
      <c r="Z83" s="131">
        <f t="shared" si="13"/>
        <v>0</v>
      </c>
      <c r="AA83" s="131">
        <f t="shared" si="14"/>
        <v>0</v>
      </c>
      <c r="AB83" s="140"/>
      <c r="AC83" s="139" t="e">
        <f t="shared" si="15"/>
        <v>#REF!</v>
      </c>
      <c r="AD83" s="140">
        <f t="shared" si="32"/>
        <v>15</v>
      </c>
      <c r="AE83" s="141">
        <f t="shared" si="16"/>
        <v>0</v>
      </c>
      <c r="AF83" s="141"/>
      <c r="AG83" s="142">
        <f t="shared" si="22"/>
        <v>0</v>
      </c>
      <c r="AH83" s="146"/>
      <c r="AI83" s="132"/>
      <c r="AJ83" s="139">
        <f t="shared" si="17"/>
        <v>0</v>
      </c>
      <c r="AK83" s="132"/>
      <c r="AL83" s="132">
        <f t="shared" si="1"/>
        <v>0.45</v>
      </c>
      <c r="AN83" s="147">
        <v>256.74</v>
      </c>
      <c r="AO83" s="148">
        <f t="shared" si="24"/>
        <v>85.58</v>
      </c>
      <c r="AP83" s="148">
        <f t="shared" si="25"/>
        <v>19.2555</v>
      </c>
      <c r="AQ83" s="144">
        <f t="shared" si="26"/>
        <v>38.511</v>
      </c>
      <c r="AR83" s="144">
        <f t="shared" si="27"/>
        <v>400.0865</v>
      </c>
      <c r="AV83" s="143" t="e">
        <f>+#REF!</f>
        <v>#REF!</v>
      </c>
      <c r="AW83" s="130" t="e">
        <f t="shared" si="18"/>
        <v>#REF!</v>
      </c>
      <c r="AX83" s="130" t="e">
        <f t="shared" si="19"/>
        <v>#REF!</v>
      </c>
      <c r="AY83" s="144"/>
      <c r="AZ83" s="144" t="e">
        <f t="shared" si="20"/>
        <v>#REF!</v>
      </c>
    </row>
    <row r="84" spans="1:52" ht="13.5" hidden="1">
      <c r="A84" s="84">
        <v>38108</v>
      </c>
      <c r="B84" s="100" t="e">
        <f>+#REF!</f>
        <v>#REF!</v>
      </c>
      <c r="C84" s="2">
        <f t="shared" si="23"/>
        <v>0</v>
      </c>
      <c r="D84" s="2" t="e">
        <f t="shared" si="29"/>
        <v>#REF!</v>
      </c>
      <c r="E84" s="2" t="e">
        <f t="shared" si="2"/>
        <v>#REF!</v>
      </c>
      <c r="F84" s="92">
        <v>21</v>
      </c>
      <c r="G84" s="92">
        <v>10</v>
      </c>
      <c r="H84" s="93">
        <f t="shared" si="3"/>
        <v>42</v>
      </c>
      <c r="I84" s="94" t="e">
        <f t="shared" si="4"/>
        <v>#REF!</v>
      </c>
      <c r="J84" s="94" t="e">
        <f t="shared" si="5"/>
        <v>#REF!</v>
      </c>
      <c r="K84" s="95" t="e">
        <f t="shared" si="6"/>
        <v>#REF!</v>
      </c>
      <c r="L84" s="96" t="e">
        <f t="shared" si="7"/>
        <v>#REF!</v>
      </c>
      <c r="M84" s="96" t="e">
        <f t="shared" si="8"/>
        <v>#REF!</v>
      </c>
      <c r="N84" s="97" t="e">
        <f t="shared" si="9"/>
        <v>#REF!</v>
      </c>
      <c r="O84" s="98">
        <v>1.1270426704259957</v>
      </c>
      <c r="P84" s="97"/>
      <c r="Q84" s="4"/>
      <c r="R84" s="3"/>
      <c r="S84" s="86"/>
      <c r="T84" s="3"/>
      <c r="U84" s="9"/>
      <c r="V84" s="24">
        <f t="shared" si="10"/>
        <v>0</v>
      </c>
      <c r="W84" s="25">
        <f t="shared" si="11"/>
        <v>0</v>
      </c>
      <c r="X84" s="26">
        <f t="shared" si="12"/>
        <v>0</v>
      </c>
      <c r="Z84" s="131" t="e">
        <f t="shared" si="13"/>
        <v>#REF!</v>
      </c>
      <c r="AA84" s="131">
        <f t="shared" si="14"/>
        <v>0</v>
      </c>
      <c r="AB84" s="140"/>
      <c r="AC84" s="139" t="e">
        <f t="shared" si="15"/>
        <v>#REF!</v>
      </c>
      <c r="AD84" s="140">
        <f t="shared" si="32"/>
        <v>16</v>
      </c>
      <c r="AE84" s="141" t="e">
        <f t="shared" si="16"/>
        <v>#REF!</v>
      </c>
      <c r="AF84" s="141"/>
      <c r="AG84" s="142" t="e">
        <f t="shared" si="22"/>
        <v>#REF!</v>
      </c>
      <c r="AH84" s="146"/>
      <c r="AI84" s="132"/>
      <c r="AJ84" s="139" t="e">
        <f t="shared" si="17"/>
        <v>#REF!</v>
      </c>
      <c r="AK84" s="132"/>
      <c r="AL84" s="132">
        <f t="shared" si="1"/>
        <v>0.45</v>
      </c>
      <c r="AN84" s="147">
        <v>256.74</v>
      </c>
      <c r="AO84" s="148">
        <f t="shared" si="24"/>
        <v>85.58</v>
      </c>
      <c r="AP84" s="148">
        <f t="shared" si="25"/>
        <v>19.2555</v>
      </c>
      <c r="AQ84" s="144">
        <f t="shared" si="26"/>
        <v>41.0784</v>
      </c>
      <c r="AR84" s="144">
        <f t="shared" si="27"/>
        <v>402.6539</v>
      </c>
      <c r="AV84" s="143" t="e">
        <f>+#REF!</f>
        <v>#REF!</v>
      </c>
      <c r="AW84" s="130" t="e">
        <f t="shared" si="18"/>
        <v>#REF!</v>
      </c>
      <c r="AX84" s="130" t="e">
        <f t="shared" si="19"/>
        <v>#REF!</v>
      </c>
      <c r="AY84" s="144"/>
      <c r="AZ84" s="144" t="e">
        <f t="shared" si="20"/>
        <v>#REF!</v>
      </c>
    </row>
    <row r="85" spans="1:52" ht="13.5" hidden="1">
      <c r="A85" s="84">
        <v>38139</v>
      </c>
      <c r="B85" s="100" t="e">
        <f>+#REF!</f>
        <v>#REF!</v>
      </c>
      <c r="C85" s="2">
        <f t="shared" si="23"/>
        <v>0</v>
      </c>
      <c r="D85" s="2" t="e">
        <f t="shared" si="29"/>
        <v>#REF!</v>
      </c>
      <c r="E85" s="2" t="e">
        <f t="shared" si="2"/>
        <v>#REF!</v>
      </c>
      <c r="F85" s="92">
        <v>22</v>
      </c>
      <c r="G85" s="92">
        <v>8</v>
      </c>
      <c r="H85" s="93">
        <f t="shared" si="3"/>
        <v>44</v>
      </c>
      <c r="I85" s="94" t="e">
        <f t="shared" si="4"/>
        <v>#REF!</v>
      </c>
      <c r="J85" s="94" t="e">
        <f t="shared" si="5"/>
        <v>#REF!</v>
      </c>
      <c r="K85" s="95">
        <f t="shared" si="6"/>
        <v>0</v>
      </c>
      <c r="L85" s="96">
        <f t="shared" si="7"/>
        <v>0</v>
      </c>
      <c r="M85" s="96">
        <f t="shared" si="8"/>
        <v>0</v>
      </c>
      <c r="N85" s="97" t="e">
        <f t="shared" si="9"/>
        <v>#REF!</v>
      </c>
      <c r="O85" s="98">
        <v>1.1250614376992563</v>
      </c>
      <c r="P85" s="97"/>
      <c r="Q85" s="4"/>
      <c r="R85" s="3"/>
      <c r="S85" s="86"/>
      <c r="T85" s="3"/>
      <c r="U85" s="9"/>
      <c r="V85" s="24">
        <f t="shared" si="10"/>
        <v>0</v>
      </c>
      <c r="W85" s="25">
        <f t="shared" si="11"/>
        <v>0</v>
      </c>
      <c r="X85" s="26">
        <f t="shared" si="12"/>
        <v>0</v>
      </c>
      <c r="Z85" s="131">
        <f t="shared" si="13"/>
        <v>0</v>
      </c>
      <c r="AA85" s="131">
        <f t="shared" si="14"/>
        <v>0</v>
      </c>
      <c r="AB85" s="140"/>
      <c r="AC85" s="139" t="e">
        <f t="shared" si="15"/>
        <v>#REF!</v>
      </c>
      <c r="AD85" s="140">
        <f t="shared" si="32"/>
        <v>16</v>
      </c>
      <c r="AE85" s="141">
        <f t="shared" si="16"/>
        <v>0</v>
      </c>
      <c r="AF85" s="141"/>
      <c r="AG85" s="142">
        <f t="shared" si="22"/>
        <v>0</v>
      </c>
      <c r="AH85" s="146"/>
      <c r="AI85" s="139"/>
      <c r="AJ85" s="139">
        <f t="shared" si="17"/>
        <v>0</v>
      </c>
      <c r="AK85" s="132"/>
      <c r="AL85" s="132">
        <f t="shared" si="1"/>
        <v>0.45</v>
      </c>
      <c r="AN85" s="147">
        <v>256.74</v>
      </c>
      <c r="AO85" s="148">
        <f t="shared" si="24"/>
        <v>85.58</v>
      </c>
      <c r="AP85" s="148">
        <f t="shared" si="25"/>
        <v>19.2555</v>
      </c>
      <c r="AQ85" s="144">
        <f t="shared" si="26"/>
        <v>41.0784</v>
      </c>
      <c r="AR85" s="144">
        <f t="shared" si="27"/>
        <v>402.6539</v>
      </c>
      <c r="AV85" s="143" t="e">
        <f>+#REF!</f>
        <v>#REF!</v>
      </c>
      <c r="AW85" s="130" t="e">
        <f t="shared" si="18"/>
        <v>#REF!</v>
      </c>
      <c r="AX85" s="130" t="e">
        <f t="shared" si="19"/>
        <v>#REF!</v>
      </c>
      <c r="AY85" s="144"/>
      <c r="AZ85" s="144" t="e">
        <f t="shared" si="20"/>
        <v>#REF!</v>
      </c>
    </row>
    <row r="86" spans="1:52" ht="13.5" hidden="1">
      <c r="A86" s="84">
        <v>38169</v>
      </c>
      <c r="B86" s="100" t="e">
        <f>+#REF!</f>
        <v>#REF!</v>
      </c>
      <c r="C86" s="2">
        <f t="shared" si="23"/>
        <v>0</v>
      </c>
      <c r="D86" s="2" t="e">
        <f t="shared" si="29"/>
        <v>#REF!</v>
      </c>
      <c r="E86" s="2" t="e">
        <f t="shared" si="2"/>
        <v>#REF!</v>
      </c>
      <c r="F86" s="92">
        <v>22</v>
      </c>
      <c r="G86" s="92">
        <v>9</v>
      </c>
      <c r="H86" s="93">
        <f t="shared" si="3"/>
        <v>44</v>
      </c>
      <c r="I86" s="94" t="e">
        <f t="shared" si="4"/>
        <v>#REF!</v>
      </c>
      <c r="J86" s="94" t="e">
        <f t="shared" si="5"/>
        <v>#REF!</v>
      </c>
      <c r="K86" s="95">
        <f t="shared" si="6"/>
        <v>0</v>
      </c>
      <c r="L86" s="96">
        <f t="shared" si="7"/>
        <v>0</v>
      </c>
      <c r="M86" s="96">
        <f t="shared" si="8"/>
        <v>0</v>
      </c>
      <c r="N86" s="97" t="e">
        <f t="shared" si="9"/>
        <v>#REF!</v>
      </c>
      <c r="O86" s="98">
        <v>1.1228695965890867</v>
      </c>
      <c r="P86" s="97"/>
      <c r="Q86" s="4"/>
      <c r="R86" s="3"/>
      <c r="S86" s="86"/>
      <c r="T86" s="3"/>
      <c r="U86" s="9"/>
      <c r="V86" s="24">
        <f t="shared" si="10"/>
        <v>0</v>
      </c>
      <c r="W86" s="25">
        <f t="shared" si="11"/>
        <v>0</v>
      </c>
      <c r="X86" s="26">
        <f t="shared" si="12"/>
        <v>0</v>
      </c>
      <c r="Z86" s="131">
        <f t="shared" si="13"/>
        <v>0</v>
      </c>
      <c r="AA86" s="131">
        <f t="shared" si="14"/>
        <v>0</v>
      </c>
      <c r="AB86" s="140"/>
      <c r="AC86" s="139" t="e">
        <f t="shared" si="15"/>
        <v>#REF!</v>
      </c>
      <c r="AD86" s="140">
        <f t="shared" si="32"/>
        <v>16</v>
      </c>
      <c r="AE86" s="141">
        <f t="shared" si="16"/>
        <v>0</v>
      </c>
      <c r="AF86" s="141"/>
      <c r="AG86" s="142">
        <f t="shared" si="22"/>
        <v>0</v>
      </c>
      <c r="AH86" s="146"/>
      <c r="AI86" s="132"/>
      <c r="AJ86" s="139">
        <f t="shared" si="17"/>
        <v>0</v>
      </c>
      <c r="AK86" s="132"/>
      <c r="AL86" s="132">
        <f t="shared" si="1"/>
        <v>0.45</v>
      </c>
      <c r="AN86" s="147">
        <v>256.74</v>
      </c>
      <c r="AO86" s="148">
        <f t="shared" si="24"/>
        <v>85.58</v>
      </c>
      <c r="AP86" s="148">
        <f t="shared" si="25"/>
        <v>19.2555</v>
      </c>
      <c r="AQ86" s="144">
        <f t="shared" si="26"/>
        <v>41.0784</v>
      </c>
      <c r="AR86" s="144">
        <f t="shared" si="27"/>
        <v>402.6539</v>
      </c>
      <c r="AV86" s="143" t="e">
        <f>+#REF!</f>
        <v>#REF!</v>
      </c>
      <c r="AW86" s="130" t="e">
        <f t="shared" si="18"/>
        <v>#REF!</v>
      </c>
      <c r="AX86" s="130" t="e">
        <f t="shared" si="19"/>
        <v>#REF!</v>
      </c>
      <c r="AY86" s="144"/>
      <c r="AZ86" s="144" t="e">
        <f t="shared" si="20"/>
        <v>#REF!</v>
      </c>
    </row>
    <row r="87" spans="1:52" ht="13.5" hidden="1">
      <c r="A87" s="84">
        <v>38200</v>
      </c>
      <c r="B87" s="100" t="e">
        <f>+#REF!</f>
        <v>#REF!</v>
      </c>
      <c r="C87" s="2">
        <f t="shared" si="23"/>
        <v>0</v>
      </c>
      <c r="D87" s="2" t="e">
        <f t="shared" si="29"/>
        <v>#REF!</v>
      </c>
      <c r="E87" s="2" t="e">
        <f t="shared" si="2"/>
        <v>#REF!</v>
      </c>
      <c r="F87" s="92">
        <v>22</v>
      </c>
      <c r="G87" s="92">
        <v>9</v>
      </c>
      <c r="H87" s="93">
        <f t="shared" si="3"/>
        <v>44</v>
      </c>
      <c r="I87" s="94" t="e">
        <f t="shared" si="4"/>
        <v>#REF!</v>
      </c>
      <c r="J87" s="94" t="e">
        <f t="shared" si="5"/>
        <v>#REF!</v>
      </c>
      <c r="K87" s="95">
        <f t="shared" si="6"/>
        <v>0</v>
      </c>
      <c r="L87" s="96">
        <f t="shared" si="7"/>
        <v>0</v>
      </c>
      <c r="M87" s="96">
        <f t="shared" si="8"/>
        <v>0</v>
      </c>
      <c r="N87" s="97" t="e">
        <f t="shared" si="9"/>
        <v>#REF!</v>
      </c>
      <c r="O87" s="98">
        <v>1.1206227473249721</v>
      </c>
      <c r="P87" s="97"/>
      <c r="Q87" s="4"/>
      <c r="R87" s="3"/>
      <c r="S87" s="86"/>
      <c r="T87" s="3"/>
      <c r="U87" s="9"/>
      <c r="V87" s="24">
        <f t="shared" si="10"/>
        <v>0</v>
      </c>
      <c r="W87" s="25">
        <f t="shared" si="11"/>
        <v>0</v>
      </c>
      <c r="X87" s="26">
        <f t="shared" si="12"/>
        <v>0</v>
      </c>
      <c r="Z87" s="131">
        <f t="shared" si="13"/>
        <v>0</v>
      </c>
      <c r="AA87" s="131">
        <f t="shared" si="14"/>
        <v>0</v>
      </c>
      <c r="AB87" s="140"/>
      <c r="AC87" s="139" t="e">
        <f t="shared" si="15"/>
        <v>#REF!</v>
      </c>
      <c r="AD87" s="140">
        <f t="shared" si="32"/>
        <v>16</v>
      </c>
      <c r="AE87" s="141">
        <f t="shared" si="16"/>
        <v>0</v>
      </c>
      <c r="AF87" s="141"/>
      <c r="AG87" s="142">
        <f t="shared" si="22"/>
        <v>0</v>
      </c>
      <c r="AH87" s="146"/>
      <c r="AI87" s="132"/>
      <c r="AJ87" s="139">
        <f t="shared" si="17"/>
        <v>0</v>
      </c>
      <c r="AK87" s="132"/>
      <c r="AL87" s="132">
        <f t="shared" si="1"/>
        <v>0.45</v>
      </c>
      <c r="AN87" s="147">
        <v>256.74</v>
      </c>
      <c r="AO87" s="148">
        <f t="shared" si="24"/>
        <v>85.58</v>
      </c>
      <c r="AP87" s="148">
        <f t="shared" si="25"/>
        <v>19.2555</v>
      </c>
      <c r="AQ87" s="144">
        <f t="shared" si="26"/>
        <v>41.0784</v>
      </c>
      <c r="AR87" s="144">
        <f t="shared" si="27"/>
        <v>402.6539</v>
      </c>
      <c r="AV87" s="143" t="e">
        <f>+#REF!</f>
        <v>#REF!</v>
      </c>
      <c r="AW87" s="130" t="e">
        <f t="shared" si="18"/>
        <v>#REF!</v>
      </c>
      <c r="AX87" s="130" t="e">
        <f t="shared" si="19"/>
        <v>#REF!</v>
      </c>
      <c r="AY87" s="144"/>
      <c r="AZ87" s="144" t="e">
        <f t="shared" si="20"/>
        <v>#REF!</v>
      </c>
    </row>
    <row r="88" spans="1:52" ht="13.5" hidden="1">
      <c r="A88" s="84">
        <v>38231</v>
      </c>
      <c r="B88" s="100" t="e">
        <f>+#REF!</f>
        <v>#REF!</v>
      </c>
      <c r="C88" s="2">
        <f t="shared" si="23"/>
        <v>0</v>
      </c>
      <c r="D88" s="2" t="e">
        <f t="shared" si="29"/>
        <v>#REF!</v>
      </c>
      <c r="E88" s="2" t="e">
        <f t="shared" si="2"/>
        <v>#REF!</v>
      </c>
      <c r="F88" s="92">
        <v>22</v>
      </c>
      <c r="G88" s="92">
        <v>8</v>
      </c>
      <c r="H88" s="93">
        <f t="shared" si="3"/>
        <v>44</v>
      </c>
      <c r="I88" s="94" t="e">
        <f t="shared" si="4"/>
        <v>#REF!</v>
      </c>
      <c r="J88" s="94" t="e">
        <f t="shared" si="5"/>
        <v>#REF!</v>
      </c>
      <c r="K88" s="95">
        <f t="shared" si="6"/>
        <v>0</v>
      </c>
      <c r="L88" s="96">
        <f t="shared" si="7"/>
        <v>0</v>
      </c>
      <c r="M88" s="96">
        <f t="shared" si="8"/>
        <v>0</v>
      </c>
      <c r="N88" s="97" t="e">
        <f t="shared" si="9"/>
        <v>#REF!</v>
      </c>
      <c r="O88" s="98">
        <v>1.118689651590785</v>
      </c>
      <c r="P88" s="97"/>
      <c r="Q88" s="4"/>
      <c r="R88" s="3"/>
      <c r="S88" s="86"/>
      <c r="T88" s="3"/>
      <c r="U88" s="9"/>
      <c r="V88" s="24">
        <f t="shared" si="10"/>
        <v>0</v>
      </c>
      <c r="W88" s="25">
        <f t="shared" si="11"/>
        <v>0</v>
      </c>
      <c r="X88" s="26">
        <f t="shared" si="12"/>
        <v>0</v>
      </c>
      <c r="Z88" s="131">
        <f t="shared" si="13"/>
        <v>0</v>
      </c>
      <c r="AA88" s="131">
        <f t="shared" si="14"/>
        <v>0</v>
      </c>
      <c r="AB88" s="140"/>
      <c r="AC88" s="139" t="e">
        <f t="shared" si="15"/>
        <v>#REF!</v>
      </c>
      <c r="AD88" s="140">
        <f t="shared" si="32"/>
        <v>16</v>
      </c>
      <c r="AE88" s="141">
        <f t="shared" si="16"/>
        <v>0</v>
      </c>
      <c r="AF88" s="141"/>
      <c r="AG88" s="142">
        <f t="shared" si="22"/>
        <v>0</v>
      </c>
      <c r="AH88" s="146"/>
      <c r="AI88" s="132"/>
      <c r="AJ88" s="139">
        <f t="shared" si="17"/>
        <v>0</v>
      </c>
      <c r="AK88" s="132"/>
      <c r="AL88" s="132">
        <f t="shared" si="1"/>
        <v>0.45</v>
      </c>
      <c r="AN88" s="147">
        <v>278.52</v>
      </c>
      <c r="AO88" s="148">
        <f t="shared" si="24"/>
        <v>92.83999999999999</v>
      </c>
      <c r="AP88" s="148">
        <f t="shared" si="25"/>
        <v>20.889</v>
      </c>
      <c r="AQ88" s="144">
        <f t="shared" si="26"/>
        <v>44.563199999999995</v>
      </c>
      <c r="AR88" s="144">
        <f t="shared" si="27"/>
        <v>436.81219999999996</v>
      </c>
      <c r="AV88" s="143" t="e">
        <f>+#REF!</f>
        <v>#REF!</v>
      </c>
      <c r="AW88" s="130" t="e">
        <f t="shared" si="18"/>
        <v>#REF!</v>
      </c>
      <c r="AX88" s="130" t="e">
        <f t="shared" si="19"/>
        <v>#REF!</v>
      </c>
      <c r="AY88" s="144"/>
      <c r="AZ88" s="144" t="e">
        <f t="shared" si="20"/>
        <v>#REF!</v>
      </c>
    </row>
    <row r="89" spans="1:52" ht="13.5" hidden="1">
      <c r="A89" s="84">
        <v>38261</v>
      </c>
      <c r="B89" s="100" t="e">
        <f>+#REF!</f>
        <v>#REF!</v>
      </c>
      <c r="C89" s="2">
        <f t="shared" si="23"/>
        <v>0</v>
      </c>
      <c r="D89" s="2" t="e">
        <f t="shared" si="29"/>
        <v>#REF!</v>
      </c>
      <c r="E89" s="2" t="e">
        <f t="shared" si="2"/>
        <v>#REF!</v>
      </c>
      <c r="F89" s="92">
        <v>21</v>
      </c>
      <c r="G89" s="92">
        <v>10</v>
      </c>
      <c r="H89" s="93">
        <f t="shared" si="3"/>
        <v>42</v>
      </c>
      <c r="I89" s="94" t="e">
        <f t="shared" si="4"/>
        <v>#REF!</v>
      </c>
      <c r="J89" s="94" t="e">
        <f t="shared" si="5"/>
        <v>#REF!</v>
      </c>
      <c r="K89" s="95">
        <f t="shared" si="6"/>
        <v>0</v>
      </c>
      <c r="L89" s="96">
        <f t="shared" si="7"/>
        <v>0</v>
      </c>
      <c r="M89" s="96">
        <f t="shared" si="8"/>
        <v>0</v>
      </c>
      <c r="N89" s="97" t="e">
        <f t="shared" si="9"/>
        <v>#REF!</v>
      </c>
      <c r="O89" s="98">
        <v>1.1174515158070193</v>
      </c>
      <c r="P89" s="97"/>
      <c r="Q89" s="4"/>
      <c r="R89" s="3"/>
      <c r="S89" s="86"/>
      <c r="T89" s="3"/>
      <c r="U89" s="9"/>
      <c r="V89" s="24">
        <f t="shared" si="10"/>
        <v>0</v>
      </c>
      <c r="W89" s="25">
        <f t="shared" si="11"/>
        <v>0</v>
      </c>
      <c r="X89" s="26">
        <f t="shared" si="12"/>
        <v>0</v>
      </c>
      <c r="Z89" s="131">
        <f t="shared" si="13"/>
        <v>0</v>
      </c>
      <c r="AA89" s="131">
        <f t="shared" si="14"/>
        <v>0</v>
      </c>
      <c r="AB89" s="140"/>
      <c r="AC89" s="139" t="e">
        <f t="shared" si="15"/>
        <v>#REF!</v>
      </c>
      <c r="AD89" s="140">
        <f t="shared" si="32"/>
        <v>16</v>
      </c>
      <c r="AE89" s="141">
        <f t="shared" si="16"/>
        <v>0</v>
      </c>
      <c r="AF89" s="141"/>
      <c r="AG89" s="142">
        <f t="shared" si="22"/>
        <v>0</v>
      </c>
      <c r="AH89" s="146"/>
      <c r="AI89" s="132"/>
      <c r="AJ89" s="139">
        <f t="shared" si="17"/>
        <v>0</v>
      </c>
      <c r="AK89" s="132"/>
      <c r="AL89" s="132">
        <f aca="true" t="shared" si="33" ref="AL89:AL152">IF(AD89&lt;5,0.3,IF(AD89&lt;10,0.4,IF(AD89&lt;20,0.45,0.5)))</f>
        <v>0.45</v>
      </c>
      <c r="AN89" s="147">
        <v>278.52</v>
      </c>
      <c r="AO89" s="148">
        <f t="shared" si="24"/>
        <v>92.83999999999999</v>
      </c>
      <c r="AP89" s="148">
        <f t="shared" si="25"/>
        <v>20.889</v>
      </c>
      <c r="AQ89" s="144">
        <f t="shared" si="26"/>
        <v>44.563199999999995</v>
      </c>
      <c r="AR89" s="144">
        <f t="shared" si="27"/>
        <v>436.81219999999996</v>
      </c>
      <c r="AV89" s="143" t="e">
        <f>+#REF!</f>
        <v>#REF!</v>
      </c>
      <c r="AW89" s="130" t="e">
        <f t="shared" si="18"/>
        <v>#REF!</v>
      </c>
      <c r="AX89" s="130" t="e">
        <f t="shared" si="19"/>
        <v>#REF!</v>
      </c>
      <c r="AY89" s="144"/>
      <c r="AZ89" s="144" t="e">
        <f t="shared" si="20"/>
        <v>#REF!</v>
      </c>
    </row>
    <row r="90" spans="1:52" ht="13.5" hidden="1">
      <c r="A90" s="84">
        <v>38292</v>
      </c>
      <c r="B90" s="100" t="e">
        <f>+#REF!</f>
        <v>#REF!</v>
      </c>
      <c r="C90" s="2">
        <f t="shared" si="23"/>
        <v>0</v>
      </c>
      <c r="D90" s="2" t="e">
        <f aca="true" t="shared" si="34" ref="D90:D153">+AZ90</f>
        <v>#REF!</v>
      </c>
      <c r="E90" s="2" t="e">
        <f aca="true" t="shared" si="35" ref="E90:E131">+C90+B90+D90</f>
        <v>#REF!</v>
      </c>
      <c r="F90" s="92">
        <v>22</v>
      </c>
      <c r="G90" s="92">
        <v>8</v>
      </c>
      <c r="H90" s="93">
        <f aca="true" t="shared" si="36" ref="H90:H153">2*F90</f>
        <v>44</v>
      </c>
      <c r="I90" s="94" t="e">
        <f aca="true" t="shared" si="37" ref="I90:I153">+E90/150*1.5*H90</f>
        <v>#REF!</v>
      </c>
      <c r="J90" s="94" t="e">
        <f aca="true" t="shared" si="38" ref="J90:J153">+I90/F90*G90</f>
        <v>#REF!</v>
      </c>
      <c r="K90" s="95">
        <f aca="true" t="shared" si="39" ref="K90:K153">+Z90+AA90</f>
        <v>0</v>
      </c>
      <c r="L90" s="96">
        <f aca="true" t="shared" si="40" ref="L90:L153">+AJ90-M90</f>
        <v>0</v>
      </c>
      <c r="M90" s="96">
        <f aca="true" t="shared" si="41" ref="M90:M153">+AG90</f>
        <v>0</v>
      </c>
      <c r="N90" s="97" t="e">
        <f aca="true" t="shared" si="42" ref="N90:N153">+I90+J90+L90+M90</f>
        <v>#REF!</v>
      </c>
      <c r="O90" s="98">
        <v>1.1161723819136946</v>
      </c>
      <c r="P90" s="97"/>
      <c r="Q90" s="4"/>
      <c r="R90" s="3"/>
      <c r="S90" s="86"/>
      <c r="T90" s="3"/>
      <c r="U90" s="9"/>
      <c r="V90" s="24">
        <f aca="true" t="shared" si="43" ref="V90:V153">+P90</f>
        <v>0</v>
      </c>
      <c r="W90" s="25">
        <f aca="true" t="shared" si="44" ref="W90:W153">+V90*0.11</f>
        <v>0</v>
      </c>
      <c r="X90" s="26">
        <f aca="true" t="shared" si="45" ref="X90:X153">+V90*0.265</f>
        <v>0</v>
      </c>
      <c r="Z90" s="131">
        <f aca="true" t="shared" si="46" ref="Z90:Z153">IF(AE90&gt;1,18,0)</f>
        <v>0</v>
      </c>
      <c r="AA90" s="131">
        <f aca="true" t="shared" si="47" ref="AA90:AA153">IF(AH90&gt;1,5,0)</f>
        <v>0</v>
      </c>
      <c r="AB90" s="140"/>
      <c r="AC90" s="139" t="e">
        <f aca="true" t="shared" si="48" ref="AC90:AC112">+I90+J90</f>
        <v>#REF!</v>
      </c>
      <c r="AD90" s="140">
        <f t="shared" si="32"/>
        <v>16</v>
      </c>
      <c r="AE90" s="141">
        <f aca="true" t="shared" si="49" ref="AE90:AE112">IF(AD90=AD89,0,AC90/30*18)</f>
        <v>0</v>
      </c>
      <c r="AF90" s="141"/>
      <c r="AG90" s="142">
        <f t="shared" si="22"/>
        <v>0</v>
      </c>
      <c r="AH90" s="146"/>
      <c r="AI90" s="132"/>
      <c r="AJ90" s="139">
        <f aca="true" t="shared" si="50" ref="AJ90:AJ153">+AE90+AG90+AH90+AI90</f>
        <v>0</v>
      </c>
      <c r="AK90" s="132"/>
      <c r="AL90" s="132">
        <f t="shared" si="33"/>
        <v>0.45</v>
      </c>
      <c r="AN90" s="147">
        <v>278.52</v>
      </c>
      <c r="AO90" s="148">
        <f t="shared" si="24"/>
        <v>92.83999999999999</v>
      </c>
      <c r="AP90" s="148">
        <f t="shared" si="25"/>
        <v>20.889</v>
      </c>
      <c r="AQ90" s="144">
        <f t="shared" si="26"/>
        <v>44.563199999999995</v>
      </c>
      <c r="AR90" s="144">
        <f t="shared" si="27"/>
        <v>436.81219999999996</v>
      </c>
      <c r="AV90" s="143" t="e">
        <f>+#REF!</f>
        <v>#REF!</v>
      </c>
      <c r="AW90" s="130" t="e">
        <f aca="true" t="shared" si="51" ref="AW90:AW153">+AV90/3</f>
        <v>#REF!</v>
      </c>
      <c r="AX90" s="130" t="e">
        <f aca="true" t="shared" si="52" ref="AX90:AX153">+AV90/6*AL90</f>
        <v>#REF!</v>
      </c>
      <c r="AY90" s="144"/>
      <c r="AZ90" s="144" t="e">
        <f aca="true" t="shared" si="53" ref="AZ90:AZ153">+AW90+AX90+AY90</f>
        <v>#REF!</v>
      </c>
    </row>
    <row r="91" spans="1:52" ht="13.5" hidden="1">
      <c r="A91" s="84">
        <v>38322</v>
      </c>
      <c r="B91" s="100" t="e">
        <f>+#REF!</f>
        <v>#REF!</v>
      </c>
      <c r="C91" s="2">
        <f t="shared" si="23"/>
        <v>0</v>
      </c>
      <c r="D91" s="2" t="e">
        <f t="shared" si="34"/>
        <v>#REF!</v>
      </c>
      <c r="E91" s="2" t="e">
        <f t="shared" si="35"/>
        <v>#REF!</v>
      </c>
      <c r="F91" s="92">
        <v>23</v>
      </c>
      <c r="G91" s="92">
        <v>8</v>
      </c>
      <c r="H91" s="93">
        <f t="shared" si="36"/>
        <v>46</v>
      </c>
      <c r="I91" s="94" t="e">
        <f t="shared" si="37"/>
        <v>#REF!</v>
      </c>
      <c r="J91" s="94" t="e">
        <f t="shared" si="38"/>
        <v>#REF!</v>
      </c>
      <c r="K91" s="95">
        <f t="shared" si="39"/>
        <v>0</v>
      </c>
      <c r="L91" s="96">
        <f t="shared" si="40"/>
        <v>0</v>
      </c>
      <c r="M91" s="96">
        <f t="shared" si="41"/>
        <v>0</v>
      </c>
      <c r="N91" s="97" t="e">
        <f t="shared" si="42"/>
        <v>#REF!</v>
      </c>
      <c r="O91" s="98">
        <v>1.1134999815994544</v>
      </c>
      <c r="P91" s="97"/>
      <c r="Q91" s="4"/>
      <c r="R91" s="3"/>
      <c r="S91" s="86"/>
      <c r="T91" s="3"/>
      <c r="U91" s="9"/>
      <c r="V91" s="24">
        <f t="shared" si="43"/>
        <v>0</v>
      </c>
      <c r="W91" s="25">
        <f t="shared" si="44"/>
        <v>0</v>
      </c>
      <c r="X91" s="26">
        <f t="shared" si="45"/>
        <v>0</v>
      </c>
      <c r="Z91" s="131">
        <f t="shared" si="46"/>
        <v>0</v>
      </c>
      <c r="AA91" s="131">
        <f t="shared" si="47"/>
        <v>0</v>
      </c>
      <c r="AB91" s="140"/>
      <c r="AC91" s="139" t="e">
        <f t="shared" si="48"/>
        <v>#REF!</v>
      </c>
      <c r="AD91" s="140">
        <f t="shared" si="32"/>
        <v>16</v>
      </c>
      <c r="AE91" s="141">
        <f t="shared" si="49"/>
        <v>0</v>
      </c>
      <c r="AF91" s="141"/>
      <c r="AG91" s="142">
        <f t="shared" si="22"/>
        <v>0</v>
      </c>
      <c r="AH91" s="145"/>
      <c r="AI91" s="139"/>
      <c r="AJ91" s="139">
        <f t="shared" si="50"/>
        <v>0</v>
      </c>
      <c r="AK91" s="132"/>
      <c r="AL91" s="132">
        <f t="shared" si="33"/>
        <v>0.45</v>
      </c>
      <c r="AN91" s="147">
        <v>278.52</v>
      </c>
      <c r="AO91" s="148">
        <f t="shared" si="24"/>
        <v>92.83999999999999</v>
      </c>
      <c r="AP91" s="148">
        <f t="shared" si="25"/>
        <v>20.889</v>
      </c>
      <c r="AQ91" s="144">
        <f t="shared" si="26"/>
        <v>44.563199999999995</v>
      </c>
      <c r="AR91" s="144">
        <f t="shared" si="27"/>
        <v>436.81219999999996</v>
      </c>
      <c r="AV91" s="143" t="e">
        <f>+#REF!</f>
        <v>#REF!</v>
      </c>
      <c r="AW91" s="130" t="e">
        <f t="shared" si="51"/>
        <v>#REF!</v>
      </c>
      <c r="AX91" s="130" t="e">
        <f t="shared" si="52"/>
        <v>#REF!</v>
      </c>
      <c r="AY91" s="144"/>
      <c r="AZ91" s="144" t="e">
        <f t="shared" si="53"/>
        <v>#REF!</v>
      </c>
    </row>
    <row r="92" spans="1:52" ht="13.5" hidden="1">
      <c r="A92" s="84" t="s">
        <v>2</v>
      </c>
      <c r="B92" s="100" t="e">
        <f>+#REF!</f>
        <v>#REF!</v>
      </c>
      <c r="C92" s="2">
        <f t="shared" si="23"/>
        <v>0</v>
      </c>
      <c r="D92" s="2" t="e">
        <f t="shared" si="34"/>
        <v>#REF!</v>
      </c>
      <c r="E92" s="2" t="e">
        <f t="shared" si="35"/>
        <v>#REF!</v>
      </c>
      <c r="F92" s="92">
        <v>23</v>
      </c>
      <c r="G92" s="92">
        <v>8</v>
      </c>
      <c r="H92" s="93">
        <f t="shared" si="36"/>
        <v>46</v>
      </c>
      <c r="I92" s="94" t="e">
        <f t="shared" si="37"/>
        <v>#REF!</v>
      </c>
      <c r="J92" s="94" t="e">
        <f t="shared" si="38"/>
        <v>#REF!</v>
      </c>
      <c r="K92" s="95">
        <f t="shared" si="39"/>
        <v>0</v>
      </c>
      <c r="L92" s="96">
        <f t="shared" si="40"/>
        <v>0</v>
      </c>
      <c r="M92" s="96">
        <f t="shared" si="41"/>
        <v>0</v>
      </c>
      <c r="N92" s="97" t="e">
        <f t="shared" si="42"/>
        <v>#REF!</v>
      </c>
      <c r="O92" s="98">
        <v>1.1134999815994544</v>
      </c>
      <c r="P92" s="97"/>
      <c r="Q92" s="4"/>
      <c r="R92" s="3"/>
      <c r="S92" s="86"/>
      <c r="T92" s="3"/>
      <c r="U92" s="9"/>
      <c r="V92" s="24">
        <f t="shared" si="43"/>
        <v>0</v>
      </c>
      <c r="W92" s="25">
        <f t="shared" si="44"/>
        <v>0</v>
      </c>
      <c r="X92" s="26">
        <f t="shared" si="45"/>
        <v>0</v>
      </c>
      <c r="Z92" s="131">
        <f t="shared" si="46"/>
        <v>0</v>
      </c>
      <c r="AA92" s="131">
        <f t="shared" si="47"/>
        <v>0</v>
      </c>
      <c r="AB92" s="140"/>
      <c r="AC92" s="139" t="e">
        <f t="shared" si="48"/>
        <v>#REF!</v>
      </c>
      <c r="AD92" s="140">
        <f>+AD91</f>
        <v>16</v>
      </c>
      <c r="AE92" s="141">
        <f t="shared" si="49"/>
        <v>0</v>
      </c>
      <c r="AF92" s="141"/>
      <c r="AG92" s="142">
        <f t="shared" si="22"/>
        <v>0</v>
      </c>
      <c r="AH92" s="142"/>
      <c r="AI92" s="132"/>
      <c r="AJ92" s="139">
        <f t="shared" si="50"/>
        <v>0</v>
      </c>
      <c r="AK92" s="132"/>
      <c r="AL92" s="132">
        <f t="shared" si="33"/>
        <v>0.45</v>
      </c>
      <c r="AN92" s="147">
        <v>278.52</v>
      </c>
      <c r="AO92" s="148">
        <f t="shared" si="24"/>
        <v>92.83999999999999</v>
      </c>
      <c r="AP92" s="148">
        <f t="shared" si="25"/>
        <v>20.889</v>
      </c>
      <c r="AQ92" s="144">
        <f t="shared" si="26"/>
        <v>44.563199999999995</v>
      </c>
      <c r="AR92" s="144">
        <f t="shared" si="27"/>
        <v>436.81219999999996</v>
      </c>
      <c r="AV92" s="143" t="e">
        <f>+#REF!</f>
        <v>#REF!</v>
      </c>
      <c r="AW92" s="130" t="e">
        <f t="shared" si="51"/>
        <v>#REF!</v>
      </c>
      <c r="AX92" s="130" t="e">
        <f t="shared" si="52"/>
        <v>#REF!</v>
      </c>
      <c r="AY92" s="144"/>
      <c r="AZ92" s="144" t="e">
        <f t="shared" si="53"/>
        <v>#REF!</v>
      </c>
    </row>
    <row r="93" spans="1:52" ht="13.5" hidden="1">
      <c r="A93" s="84">
        <v>38353</v>
      </c>
      <c r="B93" s="100" t="e">
        <f>+#REF!</f>
        <v>#REF!</v>
      </c>
      <c r="C93" s="2">
        <f t="shared" si="23"/>
        <v>0</v>
      </c>
      <c r="D93" s="2" t="e">
        <f t="shared" si="34"/>
        <v>#REF!</v>
      </c>
      <c r="E93" s="2" t="e">
        <f t="shared" si="35"/>
        <v>#REF!</v>
      </c>
      <c r="F93" s="92">
        <v>21</v>
      </c>
      <c r="G93" s="92">
        <v>10</v>
      </c>
      <c r="H93" s="93">
        <f t="shared" si="36"/>
        <v>42</v>
      </c>
      <c r="I93" s="94" t="e">
        <f t="shared" si="37"/>
        <v>#REF!</v>
      </c>
      <c r="J93" s="94" t="e">
        <f t="shared" si="38"/>
        <v>#REF!</v>
      </c>
      <c r="K93" s="95" t="e">
        <f t="shared" si="39"/>
        <v>#REF!</v>
      </c>
      <c r="L93" s="96" t="e">
        <f t="shared" si="40"/>
        <v>#REF!</v>
      </c>
      <c r="M93" s="96">
        <f t="shared" si="41"/>
        <v>0</v>
      </c>
      <c r="N93" s="97" t="e">
        <f t="shared" si="42"/>
        <v>#REF!</v>
      </c>
      <c r="O93" s="98">
        <v>1.111410529969963</v>
      </c>
      <c r="P93" s="97"/>
      <c r="Q93" s="4"/>
      <c r="R93" s="3"/>
      <c r="S93" s="86"/>
      <c r="T93" s="3"/>
      <c r="U93" s="9"/>
      <c r="V93" s="24">
        <f t="shared" si="43"/>
        <v>0</v>
      </c>
      <c r="W93" s="25">
        <f t="shared" si="44"/>
        <v>0</v>
      </c>
      <c r="X93" s="26">
        <f t="shared" si="45"/>
        <v>0</v>
      </c>
      <c r="Z93" s="131">
        <f t="shared" si="46"/>
        <v>0</v>
      </c>
      <c r="AA93" s="131" t="e">
        <f t="shared" si="47"/>
        <v>#REF!</v>
      </c>
      <c r="AB93" s="140"/>
      <c r="AC93" s="139" t="e">
        <f t="shared" si="48"/>
        <v>#REF!</v>
      </c>
      <c r="AD93" s="140">
        <f aca="true" t="shared" si="54" ref="AD93:AD104">INT((A93-$B$8)/364)</f>
        <v>16</v>
      </c>
      <c r="AE93" s="141">
        <f t="shared" si="49"/>
        <v>0</v>
      </c>
      <c r="AF93" s="141"/>
      <c r="AG93" s="142">
        <f t="shared" si="22"/>
        <v>0</v>
      </c>
      <c r="AH93" s="145" t="e">
        <f>+AC93/30*5</f>
        <v>#REF!</v>
      </c>
      <c r="AI93" s="132"/>
      <c r="AJ93" s="139" t="e">
        <f t="shared" si="50"/>
        <v>#REF!</v>
      </c>
      <c r="AK93" s="132"/>
      <c r="AL93" s="132">
        <f t="shared" si="33"/>
        <v>0.45</v>
      </c>
      <c r="AN93" s="147">
        <v>278.52</v>
      </c>
      <c r="AO93" s="148">
        <f t="shared" si="24"/>
        <v>92.83999999999999</v>
      </c>
      <c r="AP93" s="148">
        <f t="shared" si="25"/>
        <v>20.889</v>
      </c>
      <c r="AQ93" s="144">
        <f t="shared" si="26"/>
        <v>44.563199999999995</v>
      </c>
      <c r="AR93" s="144">
        <f t="shared" si="27"/>
        <v>436.81219999999996</v>
      </c>
      <c r="AV93" s="143" t="e">
        <f>+#REF!</f>
        <v>#REF!</v>
      </c>
      <c r="AW93" s="130" t="e">
        <f t="shared" si="51"/>
        <v>#REF!</v>
      </c>
      <c r="AX93" s="130" t="e">
        <f t="shared" si="52"/>
        <v>#REF!</v>
      </c>
      <c r="AY93" s="144"/>
      <c r="AZ93" s="144" t="e">
        <f t="shared" si="53"/>
        <v>#REF!</v>
      </c>
    </row>
    <row r="94" spans="1:52" ht="13.5" hidden="1">
      <c r="A94" s="84">
        <v>38384</v>
      </c>
      <c r="B94" s="100" t="e">
        <f>+#REF!</f>
        <v>#REF!</v>
      </c>
      <c r="C94" s="2">
        <f t="shared" si="23"/>
        <v>0</v>
      </c>
      <c r="D94" s="2" t="e">
        <f t="shared" si="34"/>
        <v>#REF!</v>
      </c>
      <c r="E94" s="2" t="e">
        <f t="shared" si="35"/>
        <v>#REF!</v>
      </c>
      <c r="F94" s="92">
        <v>20</v>
      </c>
      <c r="G94" s="92">
        <v>8</v>
      </c>
      <c r="H94" s="93">
        <f t="shared" si="36"/>
        <v>40</v>
      </c>
      <c r="I94" s="94" t="e">
        <f t="shared" si="37"/>
        <v>#REF!</v>
      </c>
      <c r="J94" s="94" t="e">
        <f t="shared" si="38"/>
        <v>#REF!</v>
      </c>
      <c r="K94" s="95">
        <f t="shared" si="39"/>
        <v>0</v>
      </c>
      <c r="L94" s="96">
        <f t="shared" si="40"/>
        <v>0</v>
      </c>
      <c r="M94" s="96">
        <f t="shared" si="41"/>
        <v>0</v>
      </c>
      <c r="N94" s="97" t="e">
        <f t="shared" si="42"/>
        <v>#REF!</v>
      </c>
      <c r="O94" s="98">
        <v>1.1103423812134574</v>
      </c>
      <c r="P94" s="97"/>
      <c r="Q94" s="4"/>
      <c r="R94" s="3"/>
      <c r="S94" s="86"/>
      <c r="T94" s="3"/>
      <c r="U94" s="9"/>
      <c r="V94" s="24">
        <f t="shared" si="43"/>
        <v>0</v>
      </c>
      <c r="W94" s="25">
        <f t="shared" si="44"/>
        <v>0</v>
      </c>
      <c r="X94" s="26">
        <f t="shared" si="45"/>
        <v>0</v>
      </c>
      <c r="Z94" s="131">
        <f t="shared" si="46"/>
        <v>0</v>
      </c>
      <c r="AA94" s="131">
        <f t="shared" si="47"/>
        <v>0</v>
      </c>
      <c r="AB94" s="140"/>
      <c r="AC94" s="139" t="e">
        <f t="shared" si="48"/>
        <v>#REF!</v>
      </c>
      <c r="AD94" s="140">
        <f t="shared" si="54"/>
        <v>16</v>
      </c>
      <c r="AE94" s="141">
        <f t="shared" si="49"/>
        <v>0</v>
      </c>
      <c r="AF94" s="141"/>
      <c r="AG94" s="142">
        <f t="shared" si="22"/>
        <v>0</v>
      </c>
      <c r="AH94" s="142"/>
      <c r="AI94" s="132"/>
      <c r="AJ94" s="139">
        <f t="shared" si="50"/>
        <v>0</v>
      </c>
      <c r="AK94" s="132"/>
      <c r="AL94" s="132">
        <f t="shared" si="33"/>
        <v>0.45</v>
      </c>
      <c r="AN94" s="147">
        <v>278.52</v>
      </c>
      <c r="AO94" s="148">
        <f t="shared" si="24"/>
        <v>92.83999999999999</v>
      </c>
      <c r="AP94" s="148">
        <f t="shared" si="25"/>
        <v>20.889</v>
      </c>
      <c r="AQ94" s="144">
        <f t="shared" si="26"/>
        <v>44.563199999999995</v>
      </c>
      <c r="AR94" s="144">
        <f t="shared" si="27"/>
        <v>436.81219999999996</v>
      </c>
      <c r="AV94" s="143" t="e">
        <f>+#REF!</f>
        <v>#REF!</v>
      </c>
      <c r="AW94" s="130" t="e">
        <f t="shared" si="51"/>
        <v>#REF!</v>
      </c>
      <c r="AX94" s="130" t="e">
        <f t="shared" si="52"/>
        <v>#REF!</v>
      </c>
      <c r="AY94" s="144"/>
      <c r="AZ94" s="144" t="e">
        <f t="shared" si="53"/>
        <v>#REF!</v>
      </c>
    </row>
    <row r="95" spans="1:52" ht="13.5" hidden="1">
      <c r="A95" s="84">
        <v>38412</v>
      </c>
      <c r="B95" s="100" t="e">
        <f>+#REF!</f>
        <v>#REF!</v>
      </c>
      <c r="C95" s="2">
        <f t="shared" si="23"/>
        <v>0</v>
      </c>
      <c r="D95" s="2" t="e">
        <f t="shared" si="34"/>
        <v>#REF!</v>
      </c>
      <c r="E95" s="2" t="e">
        <f t="shared" si="35"/>
        <v>#REF!</v>
      </c>
      <c r="F95" s="92">
        <v>23</v>
      </c>
      <c r="G95" s="92">
        <v>8</v>
      </c>
      <c r="H95" s="93">
        <f t="shared" si="36"/>
        <v>46</v>
      </c>
      <c r="I95" s="94" t="e">
        <f t="shared" si="37"/>
        <v>#REF!</v>
      </c>
      <c r="J95" s="94" t="e">
        <f t="shared" si="38"/>
        <v>#REF!</v>
      </c>
      <c r="K95" s="95">
        <f t="shared" si="39"/>
        <v>0</v>
      </c>
      <c r="L95" s="96">
        <f t="shared" si="40"/>
        <v>0</v>
      </c>
      <c r="M95" s="96">
        <f t="shared" si="41"/>
        <v>0</v>
      </c>
      <c r="N95" s="97" t="e">
        <f t="shared" si="42"/>
        <v>#REF!</v>
      </c>
      <c r="O95" s="98">
        <v>1.107424318257702</v>
      </c>
      <c r="P95" s="97"/>
      <c r="Q95" s="4"/>
      <c r="R95" s="3"/>
      <c r="S95" s="86"/>
      <c r="T95" s="3"/>
      <c r="U95" s="9"/>
      <c r="V95" s="24">
        <f t="shared" si="43"/>
        <v>0</v>
      </c>
      <c r="W95" s="25">
        <f t="shared" si="44"/>
        <v>0</v>
      </c>
      <c r="X95" s="26">
        <f t="shared" si="45"/>
        <v>0</v>
      </c>
      <c r="Z95" s="131">
        <f t="shared" si="46"/>
        <v>0</v>
      </c>
      <c r="AA95" s="131">
        <f t="shared" si="47"/>
        <v>0</v>
      </c>
      <c r="AB95" s="140"/>
      <c r="AC95" s="139" t="e">
        <f t="shared" si="48"/>
        <v>#REF!</v>
      </c>
      <c r="AD95" s="140">
        <f t="shared" si="54"/>
        <v>16</v>
      </c>
      <c r="AE95" s="141">
        <f t="shared" si="49"/>
        <v>0</v>
      </c>
      <c r="AF95" s="141"/>
      <c r="AG95" s="142">
        <f t="shared" si="22"/>
        <v>0</v>
      </c>
      <c r="AH95" s="146"/>
      <c r="AI95" s="132"/>
      <c r="AJ95" s="139">
        <f t="shared" si="50"/>
        <v>0</v>
      </c>
      <c r="AK95" s="132"/>
      <c r="AL95" s="132">
        <f t="shared" si="33"/>
        <v>0.45</v>
      </c>
      <c r="AN95" s="147">
        <v>278.52</v>
      </c>
      <c r="AO95" s="148">
        <f t="shared" si="24"/>
        <v>92.83999999999999</v>
      </c>
      <c r="AP95" s="148">
        <f t="shared" si="25"/>
        <v>20.889</v>
      </c>
      <c r="AQ95" s="144">
        <f t="shared" si="26"/>
        <v>44.563199999999995</v>
      </c>
      <c r="AR95" s="144">
        <f t="shared" si="27"/>
        <v>436.81219999999996</v>
      </c>
      <c r="AV95" s="143" t="e">
        <f>+#REF!</f>
        <v>#REF!</v>
      </c>
      <c r="AW95" s="130" t="e">
        <f t="shared" si="51"/>
        <v>#REF!</v>
      </c>
      <c r="AX95" s="130" t="e">
        <f t="shared" si="52"/>
        <v>#REF!</v>
      </c>
      <c r="AY95" s="144"/>
      <c r="AZ95" s="144" t="e">
        <f t="shared" si="53"/>
        <v>#REF!</v>
      </c>
    </row>
    <row r="96" spans="1:52" ht="13.5" hidden="1">
      <c r="A96" s="84">
        <v>38443</v>
      </c>
      <c r="B96" s="100" t="e">
        <f>+#REF!</f>
        <v>#REF!</v>
      </c>
      <c r="C96" s="2">
        <f t="shared" si="23"/>
        <v>0</v>
      </c>
      <c r="D96" s="2" t="e">
        <f t="shared" si="34"/>
        <v>#REF!</v>
      </c>
      <c r="E96" s="2" t="e">
        <f t="shared" si="35"/>
        <v>#REF!</v>
      </c>
      <c r="F96" s="92">
        <v>21</v>
      </c>
      <c r="G96" s="92">
        <v>9</v>
      </c>
      <c r="H96" s="93">
        <f t="shared" si="36"/>
        <v>42</v>
      </c>
      <c r="I96" s="94" t="e">
        <f t="shared" si="37"/>
        <v>#REF!</v>
      </c>
      <c r="J96" s="94" t="e">
        <f t="shared" si="38"/>
        <v>#REF!</v>
      </c>
      <c r="K96" s="95">
        <f t="shared" si="39"/>
        <v>0</v>
      </c>
      <c r="L96" s="96">
        <f t="shared" si="40"/>
        <v>0</v>
      </c>
      <c r="M96" s="96">
        <f t="shared" si="41"/>
        <v>0</v>
      </c>
      <c r="N96" s="97" t="e">
        <f t="shared" si="42"/>
        <v>#REF!</v>
      </c>
      <c r="O96" s="98">
        <v>1.1052105811905026</v>
      </c>
      <c r="P96" s="97"/>
      <c r="Q96" s="4"/>
      <c r="R96" s="3"/>
      <c r="S96" s="86"/>
      <c r="T96" s="3"/>
      <c r="U96" s="9"/>
      <c r="V96" s="24">
        <f t="shared" si="43"/>
        <v>0</v>
      </c>
      <c r="W96" s="25">
        <f t="shared" si="44"/>
        <v>0</v>
      </c>
      <c r="X96" s="26">
        <f t="shared" si="45"/>
        <v>0</v>
      </c>
      <c r="Z96" s="131">
        <f t="shared" si="46"/>
        <v>0</v>
      </c>
      <c r="AA96" s="131">
        <f t="shared" si="47"/>
        <v>0</v>
      </c>
      <c r="AB96" s="140"/>
      <c r="AC96" s="139" t="e">
        <f t="shared" si="48"/>
        <v>#REF!</v>
      </c>
      <c r="AD96" s="140">
        <f t="shared" si="54"/>
        <v>16</v>
      </c>
      <c r="AE96" s="141">
        <f t="shared" si="49"/>
        <v>0</v>
      </c>
      <c r="AF96" s="141"/>
      <c r="AG96" s="142">
        <f t="shared" si="22"/>
        <v>0</v>
      </c>
      <c r="AH96" s="146"/>
      <c r="AI96" s="132"/>
      <c r="AJ96" s="139">
        <f t="shared" si="50"/>
        <v>0</v>
      </c>
      <c r="AK96" s="132"/>
      <c r="AL96" s="132">
        <f t="shared" si="33"/>
        <v>0.45</v>
      </c>
      <c r="AN96" s="147">
        <v>278.52</v>
      </c>
      <c r="AO96" s="148">
        <f t="shared" si="24"/>
        <v>92.83999999999999</v>
      </c>
      <c r="AP96" s="148">
        <f t="shared" si="25"/>
        <v>20.889</v>
      </c>
      <c r="AQ96" s="144">
        <f t="shared" si="26"/>
        <v>44.563199999999995</v>
      </c>
      <c r="AR96" s="144">
        <f t="shared" si="27"/>
        <v>436.81219999999996</v>
      </c>
      <c r="AV96" s="143" t="e">
        <f>+#REF!</f>
        <v>#REF!</v>
      </c>
      <c r="AW96" s="130" t="e">
        <f t="shared" si="51"/>
        <v>#REF!</v>
      </c>
      <c r="AX96" s="130" t="e">
        <f t="shared" si="52"/>
        <v>#REF!</v>
      </c>
      <c r="AY96" s="144"/>
      <c r="AZ96" s="144" t="e">
        <f t="shared" si="53"/>
        <v>#REF!</v>
      </c>
    </row>
    <row r="97" spans="1:52" ht="13.5" hidden="1">
      <c r="A97" s="84">
        <v>38473</v>
      </c>
      <c r="B97" s="100" t="e">
        <f>+#REF!</f>
        <v>#REF!</v>
      </c>
      <c r="C97" s="2">
        <f t="shared" si="23"/>
        <v>0</v>
      </c>
      <c r="D97" s="2" t="e">
        <f t="shared" si="34"/>
        <v>#REF!</v>
      </c>
      <c r="E97" s="2" t="e">
        <f t="shared" si="35"/>
        <v>#REF!</v>
      </c>
      <c r="F97" s="92">
        <v>22</v>
      </c>
      <c r="G97" s="92">
        <v>9</v>
      </c>
      <c r="H97" s="93">
        <f t="shared" si="36"/>
        <v>44</v>
      </c>
      <c r="I97" s="94" t="e">
        <f t="shared" si="37"/>
        <v>#REF!</v>
      </c>
      <c r="J97" s="94" t="e">
        <f t="shared" si="38"/>
        <v>#REF!</v>
      </c>
      <c r="K97" s="95" t="e">
        <f t="shared" si="39"/>
        <v>#REF!</v>
      </c>
      <c r="L97" s="96" t="e">
        <f t="shared" si="40"/>
        <v>#REF!</v>
      </c>
      <c r="M97" s="96" t="e">
        <f t="shared" si="41"/>
        <v>#REF!</v>
      </c>
      <c r="N97" s="97" t="e">
        <f t="shared" si="42"/>
        <v>#REF!</v>
      </c>
      <c r="O97" s="98">
        <v>1.1024247532769325</v>
      </c>
      <c r="P97" s="97"/>
      <c r="Q97" s="4"/>
      <c r="R97" s="3"/>
      <c r="S97" s="86"/>
      <c r="T97" s="3"/>
      <c r="U97" s="9"/>
      <c r="V97" s="24">
        <f t="shared" si="43"/>
        <v>0</v>
      </c>
      <c r="W97" s="25">
        <f t="shared" si="44"/>
        <v>0</v>
      </c>
      <c r="X97" s="26">
        <f t="shared" si="45"/>
        <v>0</v>
      </c>
      <c r="Z97" s="131" t="e">
        <f t="shared" si="46"/>
        <v>#REF!</v>
      </c>
      <c r="AA97" s="131">
        <f t="shared" si="47"/>
        <v>0</v>
      </c>
      <c r="AB97" s="140"/>
      <c r="AC97" s="139" t="e">
        <f t="shared" si="48"/>
        <v>#REF!</v>
      </c>
      <c r="AD97" s="140">
        <f t="shared" si="54"/>
        <v>17</v>
      </c>
      <c r="AE97" s="141" t="e">
        <f t="shared" si="49"/>
        <v>#REF!</v>
      </c>
      <c r="AF97" s="141"/>
      <c r="AG97" s="142" t="e">
        <f t="shared" si="22"/>
        <v>#REF!</v>
      </c>
      <c r="AH97" s="146"/>
      <c r="AI97" s="139"/>
      <c r="AJ97" s="139" t="e">
        <f t="shared" si="50"/>
        <v>#REF!</v>
      </c>
      <c r="AK97" s="132"/>
      <c r="AL97" s="132">
        <f t="shared" si="33"/>
        <v>0.45</v>
      </c>
      <c r="AN97" s="147">
        <v>278.52</v>
      </c>
      <c r="AO97" s="148">
        <f t="shared" si="24"/>
        <v>92.83999999999999</v>
      </c>
      <c r="AP97" s="148">
        <f t="shared" si="25"/>
        <v>20.889</v>
      </c>
      <c r="AQ97" s="144">
        <f t="shared" si="26"/>
        <v>47.3484</v>
      </c>
      <c r="AR97" s="144">
        <f t="shared" si="27"/>
        <v>439.5974</v>
      </c>
      <c r="AV97" s="143" t="e">
        <f>+#REF!</f>
        <v>#REF!</v>
      </c>
      <c r="AW97" s="130" t="e">
        <f t="shared" si="51"/>
        <v>#REF!</v>
      </c>
      <c r="AX97" s="130" t="e">
        <f t="shared" si="52"/>
        <v>#REF!</v>
      </c>
      <c r="AY97" s="144"/>
      <c r="AZ97" s="144" t="e">
        <f t="shared" si="53"/>
        <v>#REF!</v>
      </c>
    </row>
    <row r="98" spans="1:52" ht="13.5" hidden="1">
      <c r="A98" s="84">
        <v>38504</v>
      </c>
      <c r="B98" s="100" t="e">
        <f>+#REF!</f>
        <v>#REF!</v>
      </c>
      <c r="C98" s="2">
        <f t="shared" si="23"/>
        <v>0</v>
      </c>
      <c r="D98" s="2" t="e">
        <f t="shared" si="34"/>
        <v>#REF!</v>
      </c>
      <c r="E98" s="2" t="e">
        <f t="shared" si="35"/>
        <v>#REF!</v>
      </c>
      <c r="F98" s="92">
        <v>22</v>
      </c>
      <c r="G98" s="92">
        <v>8</v>
      </c>
      <c r="H98" s="93">
        <f t="shared" si="36"/>
        <v>44</v>
      </c>
      <c r="I98" s="94" t="e">
        <f t="shared" si="37"/>
        <v>#REF!</v>
      </c>
      <c r="J98" s="94" t="e">
        <f t="shared" si="38"/>
        <v>#REF!</v>
      </c>
      <c r="K98" s="95">
        <f t="shared" si="39"/>
        <v>0</v>
      </c>
      <c r="L98" s="96">
        <f t="shared" si="40"/>
        <v>0</v>
      </c>
      <c r="M98" s="96">
        <f t="shared" si="41"/>
        <v>0</v>
      </c>
      <c r="N98" s="97" t="e">
        <f t="shared" si="42"/>
        <v>#REF!</v>
      </c>
      <c r="O98" s="98">
        <v>1.0991350419938524</v>
      </c>
      <c r="P98" s="97"/>
      <c r="Q98" s="4"/>
      <c r="R98" s="3"/>
      <c r="S98" s="86"/>
      <c r="T98" s="3"/>
      <c r="U98" s="9"/>
      <c r="V98" s="24">
        <f t="shared" si="43"/>
        <v>0</v>
      </c>
      <c r="W98" s="25">
        <f t="shared" si="44"/>
        <v>0</v>
      </c>
      <c r="X98" s="26">
        <f t="shared" si="45"/>
        <v>0</v>
      </c>
      <c r="Z98" s="131">
        <f t="shared" si="46"/>
        <v>0</v>
      </c>
      <c r="AA98" s="131">
        <f t="shared" si="47"/>
        <v>0</v>
      </c>
      <c r="AB98" s="140"/>
      <c r="AC98" s="139" t="e">
        <f t="shared" si="48"/>
        <v>#REF!</v>
      </c>
      <c r="AD98" s="140">
        <f t="shared" si="54"/>
        <v>17</v>
      </c>
      <c r="AE98" s="141">
        <f t="shared" si="49"/>
        <v>0</v>
      </c>
      <c r="AF98" s="141"/>
      <c r="AG98" s="142">
        <f t="shared" si="22"/>
        <v>0</v>
      </c>
      <c r="AH98" s="146"/>
      <c r="AI98" s="132"/>
      <c r="AJ98" s="139">
        <f t="shared" si="50"/>
        <v>0</v>
      </c>
      <c r="AK98" s="132"/>
      <c r="AL98" s="132">
        <f t="shared" si="33"/>
        <v>0.45</v>
      </c>
      <c r="AN98" s="147">
        <v>278.52</v>
      </c>
      <c r="AO98" s="148">
        <f t="shared" si="24"/>
        <v>92.83999999999999</v>
      </c>
      <c r="AP98" s="148">
        <f t="shared" si="25"/>
        <v>20.889</v>
      </c>
      <c r="AQ98" s="144">
        <f t="shared" si="26"/>
        <v>47.3484</v>
      </c>
      <c r="AR98" s="144">
        <f t="shared" si="27"/>
        <v>439.5974</v>
      </c>
      <c r="AV98" s="143" t="e">
        <f>+#REF!</f>
        <v>#REF!</v>
      </c>
      <c r="AW98" s="130" t="e">
        <f t="shared" si="51"/>
        <v>#REF!</v>
      </c>
      <c r="AX98" s="130" t="e">
        <f t="shared" si="52"/>
        <v>#REF!</v>
      </c>
      <c r="AY98" s="144"/>
      <c r="AZ98" s="144" t="e">
        <f t="shared" si="53"/>
        <v>#REF!</v>
      </c>
    </row>
    <row r="99" spans="1:52" ht="13.5" hidden="1">
      <c r="A99" s="84">
        <v>38534</v>
      </c>
      <c r="B99" s="100" t="e">
        <f>+#REF!</f>
        <v>#REF!</v>
      </c>
      <c r="C99" s="2">
        <f t="shared" si="23"/>
        <v>0</v>
      </c>
      <c r="D99" s="2" t="e">
        <f t="shared" si="34"/>
        <v>#REF!</v>
      </c>
      <c r="E99" s="2" t="e">
        <f t="shared" si="35"/>
        <v>#REF!</v>
      </c>
      <c r="F99" s="92">
        <v>21</v>
      </c>
      <c r="G99" s="92">
        <v>10</v>
      </c>
      <c r="H99" s="93">
        <f t="shared" si="36"/>
        <v>42</v>
      </c>
      <c r="I99" s="94" t="e">
        <f t="shared" si="37"/>
        <v>#REF!</v>
      </c>
      <c r="J99" s="94" t="e">
        <f t="shared" si="38"/>
        <v>#REF!</v>
      </c>
      <c r="K99" s="95">
        <f t="shared" si="39"/>
        <v>0</v>
      </c>
      <c r="L99" s="96">
        <f t="shared" si="40"/>
        <v>0</v>
      </c>
      <c r="M99" s="96">
        <f t="shared" si="41"/>
        <v>0</v>
      </c>
      <c r="N99" s="97" t="e">
        <f t="shared" si="42"/>
        <v>#REF!</v>
      </c>
      <c r="O99" s="98">
        <v>1.0963120385602738</v>
      </c>
      <c r="P99" s="97"/>
      <c r="Q99" s="4"/>
      <c r="R99" s="3"/>
      <c r="S99" s="86"/>
      <c r="T99" s="3"/>
      <c r="U99" s="9"/>
      <c r="V99" s="24">
        <f t="shared" si="43"/>
        <v>0</v>
      </c>
      <c r="W99" s="25">
        <f t="shared" si="44"/>
        <v>0</v>
      </c>
      <c r="X99" s="26">
        <f t="shared" si="45"/>
        <v>0</v>
      </c>
      <c r="Z99" s="131">
        <f t="shared" si="46"/>
        <v>0</v>
      </c>
      <c r="AA99" s="131">
        <f t="shared" si="47"/>
        <v>0</v>
      </c>
      <c r="AB99" s="140"/>
      <c r="AC99" s="139" t="e">
        <f t="shared" si="48"/>
        <v>#REF!</v>
      </c>
      <c r="AD99" s="140">
        <f t="shared" si="54"/>
        <v>17</v>
      </c>
      <c r="AE99" s="141">
        <f t="shared" si="49"/>
        <v>0</v>
      </c>
      <c r="AF99" s="141"/>
      <c r="AG99" s="142">
        <f t="shared" si="22"/>
        <v>0</v>
      </c>
      <c r="AH99" s="146"/>
      <c r="AI99" s="132"/>
      <c r="AJ99" s="139">
        <f t="shared" si="50"/>
        <v>0</v>
      </c>
      <c r="AK99" s="132"/>
      <c r="AL99" s="132">
        <f t="shared" si="33"/>
        <v>0.45</v>
      </c>
      <c r="AN99" s="147">
        <v>278.52</v>
      </c>
      <c r="AO99" s="148">
        <f t="shared" si="24"/>
        <v>92.83999999999999</v>
      </c>
      <c r="AP99" s="148">
        <f t="shared" si="25"/>
        <v>20.889</v>
      </c>
      <c r="AQ99" s="144">
        <f t="shared" si="26"/>
        <v>47.3484</v>
      </c>
      <c r="AR99" s="144">
        <f t="shared" si="27"/>
        <v>439.5974</v>
      </c>
      <c r="AV99" s="143" t="e">
        <f>+#REF!</f>
        <v>#REF!</v>
      </c>
      <c r="AW99" s="130" t="e">
        <f t="shared" si="51"/>
        <v>#REF!</v>
      </c>
      <c r="AX99" s="130" t="e">
        <f t="shared" si="52"/>
        <v>#REF!</v>
      </c>
      <c r="AY99" s="144"/>
      <c r="AZ99" s="144" t="e">
        <f t="shared" si="53"/>
        <v>#REF!</v>
      </c>
    </row>
    <row r="100" spans="1:52" ht="13.5" hidden="1">
      <c r="A100" s="84">
        <v>38565</v>
      </c>
      <c r="B100" s="100" t="e">
        <f>+#REF!</f>
        <v>#REF!</v>
      </c>
      <c r="C100" s="2">
        <f t="shared" si="23"/>
        <v>0</v>
      </c>
      <c r="D100" s="2" t="e">
        <f t="shared" si="34"/>
        <v>#REF!</v>
      </c>
      <c r="E100" s="2" t="e">
        <f t="shared" si="35"/>
        <v>#REF!</v>
      </c>
      <c r="F100" s="92">
        <v>23</v>
      </c>
      <c r="G100" s="92">
        <v>8</v>
      </c>
      <c r="H100" s="93">
        <f t="shared" si="36"/>
        <v>46</v>
      </c>
      <c r="I100" s="94" t="e">
        <f t="shared" si="37"/>
        <v>#REF!</v>
      </c>
      <c r="J100" s="94" t="e">
        <f t="shared" si="38"/>
        <v>#REF!</v>
      </c>
      <c r="K100" s="95">
        <f t="shared" si="39"/>
        <v>0</v>
      </c>
      <c r="L100" s="96">
        <f t="shared" si="40"/>
        <v>0</v>
      </c>
      <c r="M100" s="96">
        <f t="shared" si="41"/>
        <v>0</v>
      </c>
      <c r="N100" s="97" t="e">
        <f t="shared" si="42"/>
        <v>#REF!</v>
      </c>
      <c r="O100" s="98">
        <v>1.0925253463752296</v>
      </c>
      <c r="P100" s="97"/>
      <c r="Q100" s="4"/>
      <c r="R100" s="3"/>
      <c r="S100" s="86"/>
      <c r="T100" s="3"/>
      <c r="U100" s="9"/>
      <c r="V100" s="24">
        <f t="shared" si="43"/>
        <v>0</v>
      </c>
      <c r="W100" s="25">
        <f t="shared" si="44"/>
        <v>0</v>
      </c>
      <c r="X100" s="26">
        <f t="shared" si="45"/>
        <v>0</v>
      </c>
      <c r="Z100" s="131">
        <f t="shared" si="46"/>
        <v>0</v>
      </c>
      <c r="AA100" s="131">
        <f t="shared" si="47"/>
        <v>0</v>
      </c>
      <c r="AB100" s="140"/>
      <c r="AC100" s="139" t="e">
        <f t="shared" si="48"/>
        <v>#REF!</v>
      </c>
      <c r="AD100" s="140">
        <f t="shared" si="54"/>
        <v>17</v>
      </c>
      <c r="AE100" s="141">
        <f t="shared" si="49"/>
        <v>0</v>
      </c>
      <c r="AF100" s="141"/>
      <c r="AG100" s="142">
        <f aca="true" t="shared" si="55" ref="AG100:AG163">+IF(AD100=AD99,0,((AC100*0)+(AC100/3)))</f>
        <v>0</v>
      </c>
      <c r="AH100" s="146"/>
      <c r="AI100" s="132"/>
      <c r="AJ100" s="139">
        <f t="shared" si="50"/>
        <v>0</v>
      </c>
      <c r="AK100" s="132"/>
      <c r="AL100" s="132">
        <f t="shared" si="33"/>
        <v>0.45</v>
      </c>
      <c r="AN100" s="147">
        <v>278.52</v>
      </c>
      <c r="AO100" s="148">
        <f t="shared" si="24"/>
        <v>92.83999999999999</v>
      </c>
      <c r="AP100" s="148">
        <f t="shared" si="25"/>
        <v>20.889</v>
      </c>
      <c r="AQ100" s="144">
        <f t="shared" si="26"/>
        <v>47.3484</v>
      </c>
      <c r="AR100" s="144">
        <f t="shared" si="27"/>
        <v>439.5974</v>
      </c>
      <c r="AV100" s="143" t="e">
        <f>+#REF!</f>
        <v>#REF!</v>
      </c>
      <c r="AW100" s="130" t="e">
        <f t="shared" si="51"/>
        <v>#REF!</v>
      </c>
      <c r="AX100" s="130" t="e">
        <f t="shared" si="52"/>
        <v>#REF!</v>
      </c>
      <c r="AY100" s="144"/>
      <c r="AZ100" s="144" t="e">
        <f t="shared" si="53"/>
        <v>#REF!</v>
      </c>
    </row>
    <row r="101" spans="1:52" ht="13.5" hidden="1">
      <c r="A101" s="84">
        <v>38596</v>
      </c>
      <c r="B101" s="100" t="e">
        <f>+#REF!</f>
        <v>#REF!</v>
      </c>
      <c r="C101" s="2">
        <f t="shared" si="23"/>
        <v>0</v>
      </c>
      <c r="D101" s="2" t="e">
        <f t="shared" si="34"/>
        <v>#REF!</v>
      </c>
      <c r="E101" s="2" t="e">
        <f t="shared" si="35"/>
        <v>#REF!</v>
      </c>
      <c r="F101" s="92">
        <v>22</v>
      </c>
      <c r="G101" s="92">
        <v>8</v>
      </c>
      <c r="H101" s="93">
        <f t="shared" si="36"/>
        <v>44</v>
      </c>
      <c r="I101" s="94" t="e">
        <f t="shared" si="37"/>
        <v>#REF!</v>
      </c>
      <c r="J101" s="94" t="e">
        <f t="shared" si="38"/>
        <v>#REF!</v>
      </c>
      <c r="K101" s="95">
        <f t="shared" si="39"/>
        <v>0</v>
      </c>
      <c r="L101" s="96">
        <f t="shared" si="40"/>
        <v>0</v>
      </c>
      <c r="M101" s="96">
        <f t="shared" si="41"/>
        <v>0</v>
      </c>
      <c r="N101" s="97" t="e">
        <f t="shared" si="42"/>
        <v>#REF!</v>
      </c>
      <c r="O101" s="98">
        <v>1.0896519335540105</v>
      </c>
      <c r="P101" s="97"/>
      <c r="Q101" s="4"/>
      <c r="R101" s="3"/>
      <c r="S101" s="86"/>
      <c r="T101" s="3"/>
      <c r="U101" s="9"/>
      <c r="V101" s="24">
        <f t="shared" si="43"/>
        <v>0</v>
      </c>
      <c r="W101" s="25">
        <f t="shared" si="44"/>
        <v>0</v>
      </c>
      <c r="X101" s="26">
        <f t="shared" si="45"/>
        <v>0</v>
      </c>
      <c r="Z101" s="131">
        <f t="shared" si="46"/>
        <v>0</v>
      </c>
      <c r="AA101" s="131">
        <f t="shared" si="47"/>
        <v>0</v>
      </c>
      <c r="AB101" s="140"/>
      <c r="AC101" s="139" t="e">
        <f t="shared" si="48"/>
        <v>#REF!</v>
      </c>
      <c r="AD101" s="140">
        <f t="shared" si="54"/>
        <v>17</v>
      </c>
      <c r="AE101" s="141">
        <f t="shared" si="49"/>
        <v>0</v>
      </c>
      <c r="AF101" s="141"/>
      <c r="AG101" s="142">
        <f t="shared" si="55"/>
        <v>0</v>
      </c>
      <c r="AH101" s="146"/>
      <c r="AI101" s="132"/>
      <c r="AJ101" s="139">
        <f t="shared" si="50"/>
        <v>0</v>
      </c>
      <c r="AK101" s="132"/>
      <c r="AL101" s="132">
        <f t="shared" si="33"/>
        <v>0.45</v>
      </c>
      <c r="AN101" s="147">
        <v>295.24</v>
      </c>
      <c r="AO101" s="148">
        <f t="shared" si="24"/>
        <v>98.41333333333334</v>
      </c>
      <c r="AP101" s="148">
        <f t="shared" si="25"/>
        <v>22.143</v>
      </c>
      <c r="AQ101" s="144">
        <f t="shared" si="26"/>
        <v>50.1908</v>
      </c>
      <c r="AR101" s="144">
        <f t="shared" si="27"/>
        <v>465.98713333333336</v>
      </c>
      <c r="AV101" s="143" t="e">
        <f>+#REF!</f>
        <v>#REF!</v>
      </c>
      <c r="AW101" s="130" t="e">
        <f t="shared" si="51"/>
        <v>#REF!</v>
      </c>
      <c r="AX101" s="130" t="e">
        <f t="shared" si="52"/>
        <v>#REF!</v>
      </c>
      <c r="AY101" s="144"/>
      <c r="AZ101" s="144" t="e">
        <f t="shared" si="53"/>
        <v>#REF!</v>
      </c>
    </row>
    <row r="102" spans="1:52" ht="13.5" hidden="1">
      <c r="A102" s="84">
        <v>38626</v>
      </c>
      <c r="B102" s="100" t="e">
        <f>+#REF!</f>
        <v>#REF!</v>
      </c>
      <c r="C102" s="2">
        <f t="shared" si="23"/>
        <v>0</v>
      </c>
      <c r="D102" s="2" t="e">
        <f t="shared" si="34"/>
        <v>#REF!</v>
      </c>
      <c r="E102" s="2" t="e">
        <f t="shared" si="35"/>
        <v>#REF!</v>
      </c>
      <c r="F102" s="92">
        <v>21</v>
      </c>
      <c r="G102" s="92">
        <v>10</v>
      </c>
      <c r="H102" s="93">
        <f t="shared" si="36"/>
        <v>42</v>
      </c>
      <c r="I102" s="94" t="e">
        <f t="shared" si="37"/>
        <v>#REF!</v>
      </c>
      <c r="J102" s="94" t="e">
        <f t="shared" si="38"/>
        <v>#REF!</v>
      </c>
      <c r="K102" s="95">
        <f t="shared" si="39"/>
        <v>0</v>
      </c>
      <c r="L102" s="96">
        <f t="shared" si="40"/>
        <v>0</v>
      </c>
      <c r="M102" s="96">
        <f t="shared" si="41"/>
        <v>0</v>
      </c>
      <c r="N102" s="97" t="e">
        <f t="shared" si="42"/>
        <v>#REF!</v>
      </c>
      <c r="O102" s="98">
        <v>1.08736846040594</v>
      </c>
      <c r="P102" s="97"/>
      <c r="Q102" s="4"/>
      <c r="R102" s="3"/>
      <c r="S102" s="86"/>
      <c r="T102" s="3"/>
      <c r="U102" s="9"/>
      <c r="V102" s="24">
        <f t="shared" si="43"/>
        <v>0</v>
      </c>
      <c r="W102" s="25">
        <f t="shared" si="44"/>
        <v>0</v>
      </c>
      <c r="X102" s="26">
        <f t="shared" si="45"/>
        <v>0</v>
      </c>
      <c r="Z102" s="131">
        <f t="shared" si="46"/>
        <v>0</v>
      </c>
      <c r="AA102" s="131">
        <f t="shared" si="47"/>
        <v>0</v>
      </c>
      <c r="AB102" s="140"/>
      <c r="AC102" s="139" t="e">
        <f t="shared" si="48"/>
        <v>#REF!</v>
      </c>
      <c r="AD102" s="140">
        <f t="shared" si="54"/>
        <v>17</v>
      </c>
      <c r="AE102" s="141">
        <f t="shared" si="49"/>
        <v>0</v>
      </c>
      <c r="AF102" s="141"/>
      <c r="AG102" s="142">
        <f t="shared" si="55"/>
        <v>0</v>
      </c>
      <c r="AH102" s="146"/>
      <c r="AI102" s="132"/>
      <c r="AJ102" s="139">
        <f t="shared" si="50"/>
        <v>0</v>
      </c>
      <c r="AK102" s="132"/>
      <c r="AL102" s="132">
        <f t="shared" si="33"/>
        <v>0.45</v>
      </c>
      <c r="AN102" s="147">
        <v>295.24</v>
      </c>
      <c r="AO102" s="148">
        <f t="shared" si="24"/>
        <v>98.41333333333334</v>
      </c>
      <c r="AP102" s="148">
        <f t="shared" si="25"/>
        <v>22.143</v>
      </c>
      <c r="AQ102" s="144">
        <f t="shared" si="26"/>
        <v>50.1908</v>
      </c>
      <c r="AR102" s="144">
        <f t="shared" si="27"/>
        <v>465.98713333333336</v>
      </c>
      <c r="AV102" s="143" t="e">
        <f>+#REF!</f>
        <v>#REF!</v>
      </c>
      <c r="AW102" s="130" t="e">
        <f t="shared" si="51"/>
        <v>#REF!</v>
      </c>
      <c r="AX102" s="130" t="e">
        <f t="shared" si="52"/>
        <v>#REF!</v>
      </c>
      <c r="AY102" s="144"/>
      <c r="AZ102" s="144" t="e">
        <f t="shared" si="53"/>
        <v>#REF!</v>
      </c>
    </row>
    <row r="103" spans="1:52" ht="13.5" hidden="1">
      <c r="A103" s="84">
        <v>38657</v>
      </c>
      <c r="B103" s="100" t="e">
        <f>+#REF!</f>
        <v>#REF!</v>
      </c>
      <c r="C103" s="2">
        <f t="shared" si="23"/>
        <v>0</v>
      </c>
      <c r="D103" s="2" t="e">
        <f t="shared" si="34"/>
        <v>#REF!</v>
      </c>
      <c r="E103" s="2" t="e">
        <f t="shared" si="35"/>
        <v>#REF!</v>
      </c>
      <c r="F103" s="92">
        <v>22</v>
      </c>
      <c r="G103" s="92">
        <v>8</v>
      </c>
      <c r="H103" s="93">
        <f t="shared" si="36"/>
        <v>44</v>
      </c>
      <c r="I103" s="94" t="e">
        <f t="shared" si="37"/>
        <v>#REF!</v>
      </c>
      <c r="J103" s="94" t="e">
        <f t="shared" si="38"/>
        <v>#REF!</v>
      </c>
      <c r="K103" s="95">
        <f t="shared" si="39"/>
        <v>0</v>
      </c>
      <c r="L103" s="96">
        <f t="shared" si="40"/>
        <v>0</v>
      </c>
      <c r="M103" s="96">
        <f t="shared" si="41"/>
        <v>0</v>
      </c>
      <c r="N103" s="97" t="e">
        <f t="shared" si="42"/>
        <v>#REF!</v>
      </c>
      <c r="O103" s="98">
        <v>1.0852749648847622</v>
      </c>
      <c r="P103" s="97"/>
      <c r="Q103" s="4"/>
      <c r="R103" s="3"/>
      <c r="S103" s="86"/>
      <c r="T103" s="3"/>
      <c r="U103" s="9"/>
      <c r="V103" s="24">
        <f t="shared" si="43"/>
        <v>0</v>
      </c>
      <c r="W103" s="25">
        <f t="shared" si="44"/>
        <v>0</v>
      </c>
      <c r="X103" s="26">
        <f t="shared" si="45"/>
        <v>0</v>
      </c>
      <c r="Z103" s="131">
        <f t="shared" si="46"/>
        <v>0</v>
      </c>
      <c r="AA103" s="131">
        <f t="shared" si="47"/>
        <v>0</v>
      </c>
      <c r="AB103" s="140"/>
      <c r="AC103" s="139" t="e">
        <f t="shared" si="48"/>
        <v>#REF!</v>
      </c>
      <c r="AD103" s="140">
        <f t="shared" si="54"/>
        <v>17</v>
      </c>
      <c r="AE103" s="141">
        <f t="shared" si="49"/>
        <v>0</v>
      </c>
      <c r="AF103" s="141"/>
      <c r="AG103" s="142">
        <f t="shared" si="55"/>
        <v>0</v>
      </c>
      <c r="AH103" s="146"/>
      <c r="AI103" s="139"/>
      <c r="AJ103" s="139">
        <f t="shared" si="50"/>
        <v>0</v>
      </c>
      <c r="AK103" s="132"/>
      <c r="AL103" s="132">
        <f t="shared" si="33"/>
        <v>0.45</v>
      </c>
      <c r="AN103" s="147">
        <v>295.24</v>
      </c>
      <c r="AO103" s="148">
        <f t="shared" si="24"/>
        <v>98.41333333333334</v>
      </c>
      <c r="AP103" s="148">
        <f t="shared" si="25"/>
        <v>22.143</v>
      </c>
      <c r="AQ103" s="144">
        <f t="shared" si="26"/>
        <v>50.1908</v>
      </c>
      <c r="AR103" s="144">
        <f t="shared" si="27"/>
        <v>465.98713333333336</v>
      </c>
      <c r="AV103" s="143" t="e">
        <f>+#REF!</f>
        <v>#REF!</v>
      </c>
      <c r="AW103" s="130" t="e">
        <f t="shared" si="51"/>
        <v>#REF!</v>
      </c>
      <c r="AX103" s="130" t="e">
        <f t="shared" si="52"/>
        <v>#REF!</v>
      </c>
      <c r="AY103" s="144"/>
      <c r="AZ103" s="144" t="e">
        <f t="shared" si="53"/>
        <v>#REF!</v>
      </c>
    </row>
    <row r="104" spans="1:52" ht="13.5" hidden="1">
      <c r="A104" s="84">
        <v>38687</v>
      </c>
      <c r="B104" s="100" t="e">
        <f>+#REF!</f>
        <v>#REF!</v>
      </c>
      <c r="C104" s="2">
        <f aca="true" t="shared" si="56" ref="C104:C135">IF($F$1=1,IF(B104=0,0,AR104),0)</f>
        <v>0</v>
      </c>
      <c r="D104" s="2" t="e">
        <f t="shared" si="34"/>
        <v>#REF!</v>
      </c>
      <c r="E104" s="2" t="e">
        <f t="shared" si="35"/>
        <v>#REF!</v>
      </c>
      <c r="F104" s="92">
        <v>22</v>
      </c>
      <c r="G104" s="92">
        <v>9</v>
      </c>
      <c r="H104" s="93">
        <f t="shared" si="36"/>
        <v>44</v>
      </c>
      <c r="I104" s="94" t="e">
        <f t="shared" si="37"/>
        <v>#REF!</v>
      </c>
      <c r="J104" s="94" t="e">
        <f t="shared" si="38"/>
        <v>#REF!</v>
      </c>
      <c r="K104" s="95">
        <f t="shared" si="39"/>
        <v>0</v>
      </c>
      <c r="L104" s="96">
        <f t="shared" si="40"/>
        <v>0</v>
      </c>
      <c r="M104" s="96">
        <f t="shared" si="41"/>
        <v>0</v>
      </c>
      <c r="N104" s="97" t="e">
        <f t="shared" si="42"/>
        <v>#REF!</v>
      </c>
      <c r="O104" s="98">
        <v>1.0828180502370892</v>
      </c>
      <c r="P104" s="97"/>
      <c r="Q104" s="4"/>
      <c r="R104" s="3"/>
      <c r="S104" s="86"/>
      <c r="T104" s="3"/>
      <c r="U104" s="9"/>
      <c r="V104" s="24">
        <f t="shared" si="43"/>
        <v>0</v>
      </c>
      <c r="W104" s="25">
        <f t="shared" si="44"/>
        <v>0</v>
      </c>
      <c r="X104" s="26">
        <f t="shared" si="45"/>
        <v>0</v>
      </c>
      <c r="Z104" s="131">
        <f t="shared" si="46"/>
        <v>0</v>
      </c>
      <c r="AA104" s="131">
        <f t="shared" si="47"/>
        <v>0</v>
      </c>
      <c r="AB104" s="140"/>
      <c r="AC104" s="139" t="e">
        <f t="shared" si="48"/>
        <v>#REF!</v>
      </c>
      <c r="AD104" s="140">
        <f t="shared" si="54"/>
        <v>17</v>
      </c>
      <c r="AE104" s="141">
        <f t="shared" si="49"/>
        <v>0</v>
      </c>
      <c r="AF104" s="141"/>
      <c r="AG104" s="142">
        <f t="shared" si="55"/>
        <v>0</v>
      </c>
      <c r="AH104" s="145"/>
      <c r="AI104" s="132"/>
      <c r="AJ104" s="139">
        <f t="shared" si="50"/>
        <v>0</v>
      </c>
      <c r="AK104" s="132"/>
      <c r="AL104" s="132">
        <f t="shared" si="33"/>
        <v>0.45</v>
      </c>
      <c r="AN104" s="147">
        <v>295.24</v>
      </c>
      <c r="AO104" s="148">
        <f aca="true" t="shared" si="57" ref="AO104:AO135">+AN104/3</f>
        <v>98.41333333333334</v>
      </c>
      <c r="AP104" s="148">
        <f aca="true" t="shared" si="58" ref="AP104:AP135">+AN104/6*AL104</f>
        <v>22.143</v>
      </c>
      <c r="AQ104" s="144">
        <f aca="true" t="shared" si="59" ref="AQ104:AQ135">+AN104*(AD104/100)</f>
        <v>50.1908</v>
      </c>
      <c r="AR104" s="144">
        <f aca="true" t="shared" si="60" ref="AR104:AR135">+AQ104+AP104+AO104+AN104</f>
        <v>465.98713333333336</v>
      </c>
      <c r="AV104" s="143" t="e">
        <f>+#REF!</f>
        <v>#REF!</v>
      </c>
      <c r="AW104" s="130" t="e">
        <f t="shared" si="51"/>
        <v>#REF!</v>
      </c>
      <c r="AX104" s="130" t="e">
        <f t="shared" si="52"/>
        <v>#REF!</v>
      </c>
      <c r="AY104" s="144"/>
      <c r="AZ104" s="144" t="e">
        <f t="shared" si="53"/>
        <v>#REF!</v>
      </c>
    </row>
    <row r="105" spans="1:52" ht="13.5" hidden="1">
      <c r="A105" s="84" t="s">
        <v>2</v>
      </c>
      <c r="B105" s="100" t="e">
        <f>+#REF!</f>
        <v>#REF!</v>
      </c>
      <c r="C105" s="2">
        <f t="shared" si="56"/>
        <v>0</v>
      </c>
      <c r="D105" s="2" t="e">
        <f t="shared" si="34"/>
        <v>#REF!</v>
      </c>
      <c r="E105" s="2" t="e">
        <f t="shared" si="35"/>
        <v>#REF!</v>
      </c>
      <c r="F105" s="92">
        <v>22</v>
      </c>
      <c r="G105" s="92">
        <v>9</v>
      </c>
      <c r="H105" s="93">
        <f t="shared" si="36"/>
        <v>44</v>
      </c>
      <c r="I105" s="94" t="e">
        <f t="shared" si="37"/>
        <v>#REF!</v>
      </c>
      <c r="J105" s="94" t="e">
        <f t="shared" si="38"/>
        <v>#REF!</v>
      </c>
      <c r="K105" s="95">
        <f t="shared" si="39"/>
        <v>0</v>
      </c>
      <c r="L105" s="96">
        <f t="shared" si="40"/>
        <v>0</v>
      </c>
      <c r="M105" s="96">
        <f t="shared" si="41"/>
        <v>0</v>
      </c>
      <c r="N105" s="97" t="e">
        <f t="shared" si="42"/>
        <v>#REF!</v>
      </c>
      <c r="O105" s="98">
        <v>1.0828180502370892</v>
      </c>
      <c r="P105" s="97"/>
      <c r="Q105" s="4"/>
      <c r="R105" s="3"/>
      <c r="S105" s="86"/>
      <c r="T105" s="3"/>
      <c r="U105" s="9"/>
      <c r="V105" s="24">
        <f t="shared" si="43"/>
        <v>0</v>
      </c>
      <c r="W105" s="25">
        <f t="shared" si="44"/>
        <v>0</v>
      </c>
      <c r="X105" s="26">
        <f t="shared" si="45"/>
        <v>0</v>
      </c>
      <c r="Z105" s="131">
        <f t="shared" si="46"/>
        <v>0</v>
      </c>
      <c r="AA105" s="131">
        <f t="shared" si="47"/>
        <v>0</v>
      </c>
      <c r="AB105" s="140"/>
      <c r="AC105" s="139" t="e">
        <f t="shared" si="48"/>
        <v>#REF!</v>
      </c>
      <c r="AD105" s="140">
        <f>+AD104</f>
        <v>17</v>
      </c>
      <c r="AE105" s="141">
        <f t="shared" si="49"/>
        <v>0</v>
      </c>
      <c r="AF105" s="141"/>
      <c r="AG105" s="142">
        <f t="shared" si="55"/>
        <v>0</v>
      </c>
      <c r="AH105" s="145"/>
      <c r="AI105" s="132"/>
      <c r="AJ105" s="139">
        <f t="shared" si="50"/>
        <v>0</v>
      </c>
      <c r="AK105" s="132"/>
      <c r="AL105" s="132">
        <f t="shared" si="33"/>
        <v>0.45</v>
      </c>
      <c r="AN105" s="147">
        <v>295.24</v>
      </c>
      <c r="AO105" s="148">
        <f t="shared" si="57"/>
        <v>98.41333333333334</v>
      </c>
      <c r="AP105" s="148">
        <f t="shared" si="58"/>
        <v>22.143</v>
      </c>
      <c r="AQ105" s="144">
        <f t="shared" si="59"/>
        <v>50.1908</v>
      </c>
      <c r="AR105" s="144">
        <f t="shared" si="60"/>
        <v>465.98713333333336</v>
      </c>
      <c r="AV105" s="143" t="e">
        <f>+#REF!</f>
        <v>#REF!</v>
      </c>
      <c r="AW105" s="130" t="e">
        <f t="shared" si="51"/>
        <v>#REF!</v>
      </c>
      <c r="AX105" s="130" t="e">
        <f t="shared" si="52"/>
        <v>#REF!</v>
      </c>
      <c r="AY105" s="144"/>
      <c r="AZ105" s="144" t="e">
        <f t="shared" si="53"/>
        <v>#REF!</v>
      </c>
    </row>
    <row r="106" spans="1:52" ht="13.5" hidden="1">
      <c r="A106" s="84">
        <v>38718</v>
      </c>
      <c r="B106" s="100" t="e">
        <f>+#REF!</f>
        <v>#REF!</v>
      </c>
      <c r="C106" s="2">
        <f t="shared" si="56"/>
        <v>0</v>
      </c>
      <c r="D106" s="2" t="e">
        <f t="shared" si="34"/>
        <v>#REF!</v>
      </c>
      <c r="E106" s="2" t="e">
        <f t="shared" si="35"/>
        <v>#REF!</v>
      </c>
      <c r="F106" s="92">
        <v>22</v>
      </c>
      <c r="G106" s="92">
        <v>9</v>
      </c>
      <c r="H106" s="93">
        <f t="shared" si="36"/>
        <v>44</v>
      </c>
      <c r="I106" s="94" t="e">
        <f t="shared" si="37"/>
        <v>#REF!</v>
      </c>
      <c r="J106" s="94" t="e">
        <f t="shared" si="38"/>
        <v>#REF!</v>
      </c>
      <c r="K106" s="95" t="e">
        <f t="shared" si="39"/>
        <v>#REF!</v>
      </c>
      <c r="L106" s="96" t="e">
        <f t="shared" si="40"/>
        <v>#REF!</v>
      </c>
      <c r="M106" s="96">
        <f t="shared" si="41"/>
        <v>0</v>
      </c>
      <c r="N106" s="97" t="e">
        <f t="shared" si="42"/>
        <v>#REF!</v>
      </c>
      <c r="O106" s="98">
        <v>1.0803052605788157</v>
      </c>
      <c r="P106" s="97"/>
      <c r="Q106" s="4"/>
      <c r="R106" s="3"/>
      <c r="S106" s="86"/>
      <c r="T106" s="3"/>
      <c r="U106" s="9"/>
      <c r="V106" s="24">
        <f t="shared" si="43"/>
        <v>0</v>
      </c>
      <c r="W106" s="25">
        <f t="shared" si="44"/>
        <v>0</v>
      </c>
      <c r="X106" s="26">
        <f t="shared" si="45"/>
        <v>0</v>
      </c>
      <c r="Z106" s="131">
        <f t="shared" si="46"/>
        <v>0</v>
      </c>
      <c r="AA106" s="131" t="e">
        <f t="shared" si="47"/>
        <v>#REF!</v>
      </c>
      <c r="AB106" s="140"/>
      <c r="AC106" s="139" t="e">
        <f t="shared" si="48"/>
        <v>#REF!</v>
      </c>
      <c r="AD106" s="140">
        <f aca="true" t="shared" si="61" ref="AD106:AD117">INT((A106-$B$8)/364)</f>
        <v>17</v>
      </c>
      <c r="AE106" s="141">
        <f t="shared" si="49"/>
        <v>0</v>
      </c>
      <c r="AF106" s="141"/>
      <c r="AG106" s="142">
        <f t="shared" si="55"/>
        <v>0</v>
      </c>
      <c r="AH106" s="145" t="e">
        <f>+AC106/30*5</f>
        <v>#REF!</v>
      </c>
      <c r="AI106" s="132"/>
      <c r="AJ106" s="139" t="e">
        <f t="shared" si="50"/>
        <v>#REF!</v>
      </c>
      <c r="AK106" s="132"/>
      <c r="AL106" s="132">
        <f t="shared" si="33"/>
        <v>0.45</v>
      </c>
      <c r="AN106" s="147">
        <v>295.24</v>
      </c>
      <c r="AO106" s="148">
        <f t="shared" si="57"/>
        <v>98.41333333333334</v>
      </c>
      <c r="AP106" s="148">
        <f t="shared" si="58"/>
        <v>22.143</v>
      </c>
      <c r="AQ106" s="144">
        <f t="shared" si="59"/>
        <v>50.1908</v>
      </c>
      <c r="AR106" s="144">
        <f t="shared" si="60"/>
        <v>465.98713333333336</v>
      </c>
      <c r="AV106" s="143" t="e">
        <f>+#REF!</f>
        <v>#REF!</v>
      </c>
      <c r="AW106" s="130" t="e">
        <f t="shared" si="51"/>
        <v>#REF!</v>
      </c>
      <c r="AX106" s="130" t="e">
        <f t="shared" si="52"/>
        <v>#REF!</v>
      </c>
      <c r="AY106" s="144"/>
      <c r="AZ106" s="144" t="e">
        <f t="shared" si="53"/>
        <v>#REF!</v>
      </c>
    </row>
    <row r="107" spans="1:52" ht="13.5" hidden="1">
      <c r="A107" s="84">
        <v>38749</v>
      </c>
      <c r="B107" s="100" t="e">
        <f>+#REF!</f>
        <v>#REF!</v>
      </c>
      <c r="C107" s="2">
        <f t="shared" si="56"/>
        <v>0</v>
      </c>
      <c r="D107" s="2" t="e">
        <f t="shared" si="34"/>
        <v>#REF!</v>
      </c>
      <c r="E107" s="2" t="e">
        <f t="shared" si="35"/>
        <v>#REF!</v>
      </c>
      <c r="F107" s="92">
        <v>20</v>
      </c>
      <c r="G107" s="92">
        <v>8</v>
      </c>
      <c r="H107" s="93">
        <f t="shared" si="36"/>
        <v>40</v>
      </c>
      <c r="I107" s="94" t="e">
        <f t="shared" si="37"/>
        <v>#REF!</v>
      </c>
      <c r="J107" s="94" t="e">
        <f t="shared" si="38"/>
        <v>#REF!</v>
      </c>
      <c r="K107" s="95">
        <f t="shared" si="39"/>
        <v>0</v>
      </c>
      <c r="L107" s="96">
        <f t="shared" si="40"/>
        <v>0</v>
      </c>
      <c r="M107" s="96">
        <f t="shared" si="41"/>
        <v>0</v>
      </c>
      <c r="N107" s="97" t="e">
        <f t="shared" si="42"/>
        <v>#REF!</v>
      </c>
      <c r="O107" s="98">
        <v>1.0795226066889658</v>
      </c>
      <c r="P107" s="97"/>
      <c r="Q107" s="4"/>
      <c r="R107" s="3"/>
      <c r="S107" s="86"/>
      <c r="T107" s="3"/>
      <c r="U107" s="9"/>
      <c r="V107" s="24">
        <f t="shared" si="43"/>
        <v>0</v>
      </c>
      <c r="W107" s="25">
        <f t="shared" si="44"/>
        <v>0</v>
      </c>
      <c r="X107" s="26">
        <f t="shared" si="45"/>
        <v>0</v>
      </c>
      <c r="Z107" s="131">
        <f t="shared" si="46"/>
        <v>0</v>
      </c>
      <c r="AA107" s="131">
        <f t="shared" si="47"/>
        <v>0</v>
      </c>
      <c r="AB107" s="140"/>
      <c r="AC107" s="139" t="e">
        <f t="shared" si="48"/>
        <v>#REF!</v>
      </c>
      <c r="AD107" s="140">
        <f t="shared" si="61"/>
        <v>17</v>
      </c>
      <c r="AE107" s="141">
        <f t="shared" si="49"/>
        <v>0</v>
      </c>
      <c r="AF107" s="141"/>
      <c r="AG107" s="142">
        <f t="shared" si="55"/>
        <v>0</v>
      </c>
      <c r="AH107" s="142"/>
      <c r="AI107" s="132"/>
      <c r="AJ107" s="139">
        <f t="shared" si="50"/>
        <v>0</v>
      </c>
      <c r="AK107" s="132"/>
      <c r="AL107" s="132">
        <f t="shared" si="33"/>
        <v>0.45</v>
      </c>
      <c r="AN107" s="147">
        <v>295.24</v>
      </c>
      <c r="AO107" s="148">
        <f t="shared" si="57"/>
        <v>98.41333333333334</v>
      </c>
      <c r="AP107" s="148">
        <f t="shared" si="58"/>
        <v>22.143</v>
      </c>
      <c r="AQ107" s="144">
        <f t="shared" si="59"/>
        <v>50.1908</v>
      </c>
      <c r="AR107" s="144">
        <f t="shared" si="60"/>
        <v>465.98713333333336</v>
      </c>
      <c r="AV107" s="143" t="e">
        <f>+#REF!</f>
        <v>#REF!</v>
      </c>
      <c r="AW107" s="130" t="e">
        <f t="shared" si="51"/>
        <v>#REF!</v>
      </c>
      <c r="AX107" s="130" t="e">
        <f t="shared" si="52"/>
        <v>#REF!</v>
      </c>
      <c r="AY107" s="144"/>
      <c r="AZ107" s="144" t="e">
        <f t="shared" si="53"/>
        <v>#REF!</v>
      </c>
    </row>
    <row r="108" spans="1:52" ht="13.5" hidden="1">
      <c r="A108" s="84">
        <v>38777</v>
      </c>
      <c r="B108" s="100" t="e">
        <f>+#REF!</f>
        <v>#REF!</v>
      </c>
      <c r="C108" s="2">
        <f t="shared" si="56"/>
        <v>0</v>
      </c>
      <c r="D108" s="2" t="e">
        <f t="shared" si="34"/>
        <v>#REF!</v>
      </c>
      <c r="E108" s="2" t="e">
        <f t="shared" si="35"/>
        <v>#REF!</v>
      </c>
      <c r="F108" s="92">
        <v>23</v>
      </c>
      <c r="G108" s="92">
        <v>8</v>
      </c>
      <c r="H108" s="93">
        <f t="shared" si="36"/>
        <v>46</v>
      </c>
      <c r="I108" s="94" t="e">
        <f t="shared" si="37"/>
        <v>#REF!</v>
      </c>
      <c r="J108" s="94" t="e">
        <f t="shared" si="38"/>
        <v>#REF!</v>
      </c>
      <c r="K108" s="95">
        <f t="shared" si="39"/>
        <v>0</v>
      </c>
      <c r="L108" s="96">
        <f t="shared" si="40"/>
        <v>0</v>
      </c>
      <c r="M108" s="96">
        <f t="shared" si="41"/>
        <v>0</v>
      </c>
      <c r="N108" s="97" t="e">
        <f t="shared" si="42"/>
        <v>#REF!</v>
      </c>
      <c r="O108" s="98">
        <v>1.0772893857922197</v>
      </c>
      <c r="P108" s="97"/>
      <c r="Q108" s="4"/>
      <c r="R108" s="3"/>
      <c r="S108" s="86"/>
      <c r="T108" s="3"/>
      <c r="U108" s="9"/>
      <c r="V108" s="24">
        <f t="shared" si="43"/>
        <v>0</v>
      </c>
      <c r="W108" s="25">
        <f t="shared" si="44"/>
        <v>0</v>
      </c>
      <c r="X108" s="26">
        <f t="shared" si="45"/>
        <v>0</v>
      </c>
      <c r="Z108" s="131">
        <f t="shared" si="46"/>
        <v>0</v>
      </c>
      <c r="AA108" s="131">
        <f t="shared" si="47"/>
        <v>0</v>
      </c>
      <c r="AB108" s="140"/>
      <c r="AC108" s="139" t="e">
        <f t="shared" si="48"/>
        <v>#REF!</v>
      </c>
      <c r="AD108" s="140">
        <f t="shared" si="61"/>
        <v>17</v>
      </c>
      <c r="AE108" s="141">
        <f t="shared" si="49"/>
        <v>0</v>
      </c>
      <c r="AF108" s="141"/>
      <c r="AG108" s="142">
        <f t="shared" si="55"/>
        <v>0</v>
      </c>
      <c r="AH108" s="146"/>
      <c r="AI108" s="132"/>
      <c r="AJ108" s="139">
        <f t="shared" si="50"/>
        <v>0</v>
      </c>
      <c r="AK108" s="132"/>
      <c r="AL108" s="132">
        <f t="shared" si="33"/>
        <v>0.45</v>
      </c>
      <c r="AN108" s="147">
        <v>295.24</v>
      </c>
      <c r="AO108" s="148">
        <f t="shared" si="57"/>
        <v>98.41333333333334</v>
      </c>
      <c r="AP108" s="148">
        <f t="shared" si="58"/>
        <v>22.143</v>
      </c>
      <c r="AQ108" s="144">
        <f t="shared" si="59"/>
        <v>50.1908</v>
      </c>
      <c r="AR108" s="144">
        <f t="shared" si="60"/>
        <v>465.98713333333336</v>
      </c>
      <c r="AV108" s="143" t="e">
        <f>+#REF!</f>
        <v>#REF!</v>
      </c>
      <c r="AW108" s="130" t="e">
        <f t="shared" si="51"/>
        <v>#REF!</v>
      </c>
      <c r="AX108" s="130" t="e">
        <f t="shared" si="52"/>
        <v>#REF!</v>
      </c>
      <c r="AY108" s="144"/>
      <c r="AZ108" s="144" t="e">
        <f t="shared" si="53"/>
        <v>#REF!</v>
      </c>
    </row>
    <row r="109" spans="1:52" ht="13.5" hidden="1">
      <c r="A109" s="84">
        <v>38808</v>
      </c>
      <c r="B109" s="100" t="e">
        <f>+#REF!</f>
        <v>#REF!</v>
      </c>
      <c r="C109" s="2">
        <f t="shared" si="56"/>
        <v>0</v>
      </c>
      <c r="D109" s="2" t="e">
        <f t="shared" si="34"/>
        <v>#REF!</v>
      </c>
      <c r="E109" s="2" t="e">
        <f t="shared" si="35"/>
        <v>#REF!</v>
      </c>
      <c r="F109" s="92">
        <v>20</v>
      </c>
      <c r="G109" s="92">
        <v>10</v>
      </c>
      <c r="H109" s="93">
        <f t="shared" si="36"/>
        <v>40</v>
      </c>
      <c r="I109" s="94" t="e">
        <f t="shared" si="37"/>
        <v>#REF!</v>
      </c>
      <c r="J109" s="94" t="e">
        <f t="shared" si="38"/>
        <v>#REF!</v>
      </c>
      <c r="K109" s="95">
        <f t="shared" si="39"/>
        <v>0</v>
      </c>
      <c r="L109" s="96">
        <f t="shared" si="40"/>
        <v>0</v>
      </c>
      <c r="M109" s="96">
        <f t="shared" si="41"/>
        <v>0</v>
      </c>
      <c r="N109" s="97" t="e">
        <f t="shared" si="42"/>
        <v>#REF!</v>
      </c>
      <c r="O109" s="98">
        <v>1.0763690902200813</v>
      </c>
      <c r="P109" s="97"/>
      <c r="Q109" s="4"/>
      <c r="R109" s="3"/>
      <c r="S109" s="86"/>
      <c r="T109" s="3"/>
      <c r="U109" s="9"/>
      <c r="V109" s="24">
        <f t="shared" si="43"/>
        <v>0</v>
      </c>
      <c r="W109" s="25">
        <f t="shared" si="44"/>
        <v>0</v>
      </c>
      <c r="X109" s="26">
        <f t="shared" si="45"/>
        <v>0</v>
      </c>
      <c r="Z109" s="131">
        <f t="shared" si="46"/>
        <v>0</v>
      </c>
      <c r="AA109" s="131">
        <f t="shared" si="47"/>
        <v>0</v>
      </c>
      <c r="AB109" s="140"/>
      <c r="AC109" s="139" t="e">
        <f t="shared" si="48"/>
        <v>#REF!</v>
      </c>
      <c r="AD109" s="140">
        <f t="shared" si="61"/>
        <v>17</v>
      </c>
      <c r="AE109" s="141">
        <f t="shared" si="49"/>
        <v>0</v>
      </c>
      <c r="AF109" s="141"/>
      <c r="AG109" s="142">
        <f t="shared" si="55"/>
        <v>0</v>
      </c>
      <c r="AH109" s="146"/>
      <c r="AI109" s="132"/>
      <c r="AJ109" s="139">
        <f t="shared" si="50"/>
        <v>0</v>
      </c>
      <c r="AK109" s="132"/>
      <c r="AL109" s="132">
        <f t="shared" si="33"/>
        <v>0.45</v>
      </c>
      <c r="AN109" s="147">
        <v>295.24</v>
      </c>
      <c r="AO109" s="148">
        <f t="shared" si="57"/>
        <v>98.41333333333334</v>
      </c>
      <c r="AP109" s="148">
        <f t="shared" si="58"/>
        <v>22.143</v>
      </c>
      <c r="AQ109" s="144">
        <f t="shared" si="59"/>
        <v>50.1908</v>
      </c>
      <c r="AR109" s="144">
        <f t="shared" si="60"/>
        <v>465.98713333333336</v>
      </c>
      <c r="AV109" s="143" t="e">
        <f>+#REF!</f>
        <v>#REF!</v>
      </c>
      <c r="AW109" s="130" t="e">
        <f t="shared" si="51"/>
        <v>#REF!</v>
      </c>
      <c r="AX109" s="130" t="e">
        <f t="shared" si="52"/>
        <v>#REF!</v>
      </c>
      <c r="AY109" s="144"/>
      <c r="AZ109" s="144" t="e">
        <f t="shared" si="53"/>
        <v>#REF!</v>
      </c>
    </row>
    <row r="110" spans="1:52" ht="13.5" hidden="1">
      <c r="A110" s="84">
        <v>38838</v>
      </c>
      <c r="B110" s="100" t="e">
        <f>+#REF!</f>
        <v>#REF!</v>
      </c>
      <c r="C110" s="2">
        <f t="shared" si="56"/>
        <v>0</v>
      </c>
      <c r="D110" s="2" t="e">
        <f t="shared" si="34"/>
        <v>#REF!</v>
      </c>
      <c r="E110" s="2" t="e">
        <f t="shared" si="35"/>
        <v>#REF!</v>
      </c>
      <c r="F110" s="92">
        <v>23</v>
      </c>
      <c r="G110" s="92">
        <v>8</v>
      </c>
      <c r="H110" s="93">
        <f t="shared" si="36"/>
        <v>46</v>
      </c>
      <c r="I110" s="94" t="e">
        <f t="shared" si="37"/>
        <v>#REF!</v>
      </c>
      <c r="J110" s="94" t="e">
        <f t="shared" si="38"/>
        <v>#REF!</v>
      </c>
      <c r="K110" s="95" t="e">
        <f t="shared" si="39"/>
        <v>#REF!</v>
      </c>
      <c r="L110" s="96" t="e">
        <f t="shared" si="40"/>
        <v>#REF!</v>
      </c>
      <c r="M110" s="96" t="e">
        <f t="shared" si="41"/>
        <v>#REF!</v>
      </c>
      <c r="N110" s="97" t="e">
        <f t="shared" si="42"/>
        <v>#REF!</v>
      </c>
      <c r="O110" s="98">
        <v>1.074340734912565</v>
      </c>
      <c r="P110" s="97"/>
      <c r="Q110" s="4"/>
      <c r="R110" s="3"/>
      <c r="S110" s="86"/>
      <c r="T110" s="3"/>
      <c r="U110" s="9"/>
      <c r="V110" s="24">
        <f t="shared" si="43"/>
        <v>0</v>
      </c>
      <c r="W110" s="25">
        <f t="shared" si="44"/>
        <v>0</v>
      </c>
      <c r="X110" s="26">
        <f t="shared" si="45"/>
        <v>0</v>
      </c>
      <c r="Z110" s="131" t="e">
        <f t="shared" si="46"/>
        <v>#REF!</v>
      </c>
      <c r="AA110" s="131">
        <f t="shared" si="47"/>
        <v>0</v>
      </c>
      <c r="AB110" s="140"/>
      <c r="AC110" s="139" t="e">
        <f t="shared" si="48"/>
        <v>#REF!</v>
      </c>
      <c r="AD110" s="140">
        <f t="shared" si="61"/>
        <v>18</v>
      </c>
      <c r="AE110" s="141" t="e">
        <f t="shared" si="49"/>
        <v>#REF!</v>
      </c>
      <c r="AF110" s="141"/>
      <c r="AG110" s="142" t="e">
        <f t="shared" si="55"/>
        <v>#REF!</v>
      </c>
      <c r="AH110" s="146"/>
      <c r="AI110" s="132"/>
      <c r="AJ110" s="139" t="e">
        <f t="shared" si="50"/>
        <v>#REF!</v>
      </c>
      <c r="AK110" s="132"/>
      <c r="AL110" s="132">
        <f t="shared" si="33"/>
        <v>0.45</v>
      </c>
      <c r="AN110" s="147">
        <v>295.24</v>
      </c>
      <c r="AO110" s="148">
        <f t="shared" si="57"/>
        <v>98.41333333333334</v>
      </c>
      <c r="AP110" s="148">
        <f t="shared" si="58"/>
        <v>22.143</v>
      </c>
      <c r="AQ110" s="144">
        <f t="shared" si="59"/>
        <v>53.1432</v>
      </c>
      <c r="AR110" s="144">
        <f t="shared" si="60"/>
        <v>468.9395333333334</v>
      </c>
      <c r="AV110" s="143" t="e">
        <f>+#REF!</f>
        <v>#REF!</v>
      </c>
      <c r="AW110" s="130" t="e">
        <f t="shared" si="51"/>
        <v>#REF!</v>
      </c>
      <c r="AX110" s="130" t="e">
        <f t="shared" si="52"/>
        <v>#REF!</v>
      </c>
      <c r="AY110" s="144"/>
      <c r="AZ110" s="144" t="e">
        <f t="shared" si="53"/>
        <v>#REF!</v>
      </c>
    </row>
    <row r="111" spans="1:52" ht="13.5" hidden="1">
      <c r="A111" s="84">
        <v>38869</v>
      </c>
      <c r="B111" s="100" t="e">
        <f>+#REF!</f>
        <v>#REF!</v>
      </c>
      <c r="C111" s="2">
        <f t="shared" si="56"/>
        <v>0</v>
      </c>
      <c r="D111" s="2" t="e">
        <f t="shared" si="34"/>
        <v>#REF!</v>
      </c>
      <c r="E111" s="2" t="e">
        <f t="shared" si="35"/>
        <v>#REF!</v>
      </c>
      <c r="F111" s="92">
        <v>22</v>
      </c>
      <c r="G111" s="92">
        <v>8</v>
      </c>
      <c r="H111" s="93">
        <f t="shared" si="36"/>
        <v>44</v>
      </c>
      <c r="I111" s="94" t="e">
        <f t="shared" si="37"/>
        <v>#REF!</v>
      </c>
      <c r="J111" s="94" t="e">
        <f t="shared" si="38"/>
        <v>#REF!</v>
      </c>
      <c r="K111" s="95">
        <f t="shared" si="39"/>
        <v>0</v>
      </c>
      <c r="L111" s="96">
        <f t="shared" si="40"/>
        <v>0</v>
      </c>
      <c r="M111" s="96">
        <f t="shared" si="41"/>
        <v>0</v>
      </c>
      <c r="N111" s="97" t="e">
        <f t="shared" si="42"/>
        <v>#REF!</v>
      </c>
      <c r="O111" s="98">
        <v>1.072263760009428</v>
      </c>
      <c r="P111" s="97"/>
      <c r="Q111" s="4"/>
      <c r="R111" s="3"/>
      <c r="S111" s="86"/>
      <c r="T111" s="3"/>
      <c r="U111" s="9"/>
      <c r="V111" s="24">
        <f t="shared" si="43"/>
        <v>0</v>
      </c>
      <c r="W111" s="25">
        <f t="shared" si="44"/>
        <v>0</v>
      </c>
      <c r="X111" s="26">
        <f t="shared" si="45"/>
        <v>0</v>
      </c>
      <c r="Z111" s="131">
        <f t="shared" si="46"/>
        <v>0</v>
      </c>
      <c r="AA111" s="131">
        <f t="shared" si="47"/>
        <v>0</v>
      </c>
      <c r="AB111" s="140"/>
      <c r="AC111" s="139" t="e">
        <f t="shared" si="48"/>
        <v>#REF!</v>
      </c>
      <c r="AD111" s="140">
        <f t="shared" si="61"/>
        <v>18</v>
      </c>
      <c r="AE111" s="141">
        <f t="shared" si="49"/>
        <v>0</v>
      </c>
      <c r="AF111" s="141"/>
      <c r="AG111" s="142">
        <f t="shared" si="55"/>
        <v>0</v>
      </c>
      <c r="AH111" s="146"/>
      <c r="AI111" s="132"/>
      <c r="AJ111" s="139">
        <f t="shared" si="50"/>
        <v>0</v>
      </c>
      <c r="AK111" s="132"/>
      <c r="AL111" s="132">
        <f t="shared" si="33"/>
        <v>0.45</v>
      </c>
      <c r="AN111" s="147">
        <v>295.24</v>
      </c>
      <c r="AO111" s="148">
        <f t="shared" si="57"/>
        <v>98.41333333333334</v>
      </c>
      <c r="AP111" s="148">
        <f t="shared" si="58"/>
        <v>22.143</v>
      </c>
      <c r="AQ111" s="144">
        <f t="shared" si="59"/>
        <v>53.1432</v>
      </c>
      <c r="AR111" s="144">
        <f t="shared" si="60"/>
        <v>468.9395333333334</v>
      </c>
      <c r="AV111" s="143" t="e">
        <f>+#REF!</f>
        <v>#REF!</v>
      </c>
      <c r="AW111" s="130" t="e">
        <f t="shared" si="51"/>
        <v>#REF!</v>
      </c>
      <c r="AX111" s="130" t="e">
        <f t="shared" si="52"/>
        <v>#REF!</v>
      </c>
      <c r="AY111" s="144"/>
      <c r="AZ111" s="144" t="e">
        <f t="shared" si="53"/>
        <v>#REF!</v>
      </c>
    </row>
    <row r="112" spans="1:52" ht="13.5" hidden="1">
      <c r="A112" s="84">
        <v>38899</v>
      </c>
      <c r="B112" s="100" t="e">
        <f>+#REF!</f>
        <v>#REF!</v>
      </c>
      <c r="C112" s="2">
        <f t="shared" si="56"/>
        <v>0</v>
      </c>
      <c r="D112" s="2" t="e">
        <f t="shared" si="34"/>
        <v>#REF!</v>
      </c>
      <c r="E112" s="2" t="e">
        <f t="shared" si="35"/>
        <v>#REF!</v>
      </c>
      <c r="F112" s="92">
        <v>21</v>
      </c>
      <c r="G112" s="92">
        <v>10</v>
      </c>
      <c r="H112" s="93">
        <f t="shared" si="36"/>
        <v>42</v>
      </c>
      <c r="I112" s="94" t="e">
        <f t="shared" si="37"/>
        <v>#REF!</v>
      </c>
      <c r="J112" s="94" t="e">
        <f t="shared" si="38"/>
        <v>#REF!</v>
      </c>
      <c r="K112" s="95">
        <f t="shared" si="39"/>
        <v>0</v>
      </c>
      <c r="L112" s="96">
        <f t="shared" si="40"/>
        <v>0</v>
      </c>
      <c r="M112" s="96">
        <f t="shared" si="41"/>
        <v>0</v>
      </c>
      <c r="N112" s="97" t="e">
        <f t="shared" si="42"/>
        <v>#REF!</v>
      </c>
      <c r="O112" s="98">
        <v>1.070389507980953</v>
      </c>
      <c r="P112" s="97"/>
      <c r="Q112" s="4"/>
      <c r="R112" s="3"/>
      <c r="S112" s="86"/>
      <c r="T112" s="3"/>
      <c r="U112" s="9"/>
      <c r="V112" s="24">
        <f t="shared" si="43"/>
        <v>0</v>
      </c>
      <c r="W112" s="25">
        <f t="shared" si="44"/>
        <v>0</v>
      </c>
      <c r="X112" s="26">
        <f t="shared" si="45"/>
        <v>0</v>
      </c>
      <c r="Z112" s="131">
        <f t="shared" si="46"/>
        <v>0</v>
      </c>
      <c r="AA112" s="131">
        <f t="shared" si="47"/>
        <v>0</v>
      </c>
      <c r="AB112" s="140"/>
      <c r="AC112" s="139" t="e">
        <f t="shared" si="48"/>
        <v>#REF!</v>
      </c>
      <c r="AD112" s="140">
        <f t="shared" si="61"/>
        <v>18</v>
      </c>
      <c r="AE112" s="141">
        <f t="shared" si="49"/>
        <v>0</v>
      </c>
      <c r="AF112" s="141"/>
      <c r="AG112" s="142">
        <f t="shared" si="55"/>
        <v>0</v>
      </c>
      <c r="AH112" s="146"/>
      <c r="AI112" s="132"/>
      <c r="AJ112" s="139">
        <f t="shared" si="50"/>
        <v>0</v>
      </c>
      <c r="AK112" s="132"/>
      <c r="AL112" s="132">
        <f t="shared" si="33"/>
        <v>0.45</v>
      </c>
      <c r="AN112" s="147">
        <v>295.24</v>
      </c>
      <c r="AO112" s="148">
        <f t="shared" si="57"/>
        <v>98.41333333333334</v>
      </c>
      <c r="AP112" s="148">
        <f t="shared" si="58"/>
        <v>22.143</v>
      </c>
      <c r="AQ112" s="144">
        <f t="shared" si="59"/>
        <v>53.1432</v>
      </c>
      <c r="AR112" s="144">
        <f t="shared" si="60"/>
        <v>468.9395333333334</v>
      </c>
      <c r="AV112" s="143" t="e">
        <f>+#REF!</f>
        <v>#REF!</v>
      </c>
      <c r="AW112" s="130" t="e">
        <f t="shared" si="51"/>
        <v>#REF!</v>
      </c>
      <c r="AX112" s="130" t="e">
        <f t="shared" si="52"/>
        <v>#REF!</v>
      </c>
      <c r="AY112" s="144"/>
      <c r="AZ112" s="144" t="e">
        <f t="shared" si="53"/>
        <v>#REF!</v>
      </c>
    </row>
    <row r="113" spans="1:52" ht="13.5" hidden="1">
      <c r="A113" s="84">
        <v>38930</v>
      </c>
      <c r="B113" s="100" t="e">
        <f>+#REF!</f>
        <v>#REF!</v>
      </c>
      <c r="C113" s="2">
        <f t="shared" si="56"/>
        <v>0</v>
      </c>
      <c r="D113" s="2" t="e">
        <f t="shared" si="34"/>
        <v>#REF!</v>
      </c>
      <c r="E113" s="2" t="e">
        <f t="shared" si="35"/>
        <v>#REF!</v>
      </c>
      <c r="F113" s="92">
        <v>23</v>
      </c>
      <c r="G113" s="92">
        <v>8</v>
      </c>
      <c r="H113" s="93">
        <f t="shared" si="36"/>
        <v>46</v>
      </c>
      <c r="I113" s="94" t="e">
        <f t="shared" si="37"/>
        <v>#REF!</v>
      </c>
      <c r="J113" s="94" t="e">
        <f t="shared" si="38"/>
        <v>#REF!</v>
      </c>
      <c r="K113" s="95">
        <f t="shared" si="39"/>
        <v>0</v>
      </c>
      <c r="L113" s="96">
        <f t="shared" si="40"/>
        <v>0</v>
      </c>
      <c r="M113" s="96">
        <f t="shared" si="41"/>
        <v>0</v>
      </c>
      <c r="N113" s="97" t="e">
        <f t="shared" si="42"/>
        <v>#REF!</v>
      </c>
      <c r="O113" s="98">
        <v>1.067788375498239</v>
      </c>
      <c r="P113" s="97"/>
      <c r="Q113" s="4"/>
      <c r="R113" s="3"/>
      <c r="S113" s="86"/>
      <c r="T113" s="3"/>
      <c r="U113" s="9"/>
      <c r="V113" s="24">
        <f t="shared" si="43"/>
        <v>0</v>
      </c>
      <c r="W113" s="25">
        <f t="shared" si="44"/>
        <v>0</v>
      </c>
      <c r="X113" s="26">
        <f t="shared" si="45"/>
        <v>0</v>
      </c>
      <c r="Z113" s="131">
        <f t="shared" si="46"/>
        <v>0</v>
      </c>
      <c r="AA113" s="131">
        <f t="shared" si="47"/>
        <v>0</v>
      </c>
      <c r="AB113" s="140"/>
      <c r="AC113" s="139" t="e">
        <f aca="true" t="shared" si="62" ref="AC113:AC176">+I113+J113</f>
        <v>#REF!</v>
      </c>
      <c r="AD113" s="140">
        <f t="shared" si="61"/>
        <v>18</v>
      </c>
      <c r="AE113" s="141">
        <f aca="true" t="shared" si="63" ref="AE113:AE176">IF(AD113=AD112,0,AC113/30*18)</f>
        <v>0</v>
      </c>
      <c r="AF113" s="132"/>
      <c r="AG113" s="142">
        <f t="shared" si="55"/>
        <v>0</v>
      </c>
      <c r="AH113" s="146"/>
      <c r="AI113" s="132"/>
      <c r="AJ113" s="139">
        <f t="shared" si="50"/>
        <v>0</v>
      </c>
      <c r="AK113" s="132"/>
      <c r="AL113" s="132">
        <f t="shared" si="33"/>
        <v>0.45</v>
      </c>
      <c r="AN113" s="147">
        <v>295.24</v>
      </c>
      <c r="AO113" s="148">
        <f t="shared" si="57"/>
        <v>98.41333333333334</v>
      </c>
      <c r="AP113" s="148">
        <f t="shared" si="58"/>
        <v>22.143</v>
      </c>
      <c r="AQ113" s="144">
        <f t="shared" si="59"/>
        <v>53.1432</v>
      </c>
      <c r="AR113" s="144">
        <f t="shared" si="60"/>
        <v>468.9395333333334</v>
      </c>
      <c r="AV113" s="143" t="e">
        <f>+#REF!</f>
        <v>#REF!</v>
      </c>
      <c r="AW113" s="130" t="e">
        <f t="shared" si="51"/>
        <v>#REF!</v>
      </c>
      <c r="AX113" s="130" t="e">
        <f t="shared" si="52"/>
        <v>#REF!</v>
      </c>
      <c r="AY113" s="144"/>
      <c r="AZ113" s="144" t="e">
        <f t="shared" si="53"/>
        <v>#REF!</v>
      </c>
    </row>
    <row r="114" spans="1:52" ht="13.5" hidden="1">
      <c r="A114" s="84">
        <v>38961</v>
      </c>
      <c r="B114" s="100" t="e">
        <f>+#REF!</f>
        <v>#REF!</v>
      </c>
      <c r="C114" s="2">
        <f t="shared" si="56"/>
        <v>0</v>
      </c>
      <c r="D114" s="2" t="e">
        <f t="shared" si="34"/>
        <v>#REF!</v>
      </c>
      <c r="E114" s="2" t="e">
        <f t="shared" si="35"/>
        <v>#REF!</v>
      </c>
      <c r="F114" s="92">
        <v>21</v>
      </c>
      <c r="G114" s="92">
        <v>9</v>
      </c>
      <c r="H114" s="93">
        <f t="shared" si="36"/>
        <v>42</v>
      </c>
      <c r="I114" s="94" t="e">
        <f t="shared" si="37"/>
        <v>#REF!</v>
      </c>
      <c r="J114" s="94" t="e">
        <f t="shared" si="38"/>
        <v>#REF!</v>
      </c>
      <c r="K114" s="95">
        <f t="shared" si="39"/>
        <v>0</v>
      </c>
      <c r="L114" s="96">
        <f t="shared" si="40"/>
        <v>0</v>
      </c>
      <c r="M114" s="96">
        <f t="shared" si="41"/>
        <v>0</v>
      </c>
      <c r="N114" s="97" t="e">
        <f t="shared" si="42"/>
        <v>#REF!</v>
      </c>
      <c r="O114" s="98">
        <v>1.0661667358929452</v>
      </c>
      <c r="P114" s="97"/>
      <c r="Q114" s="4"/>
      <c r="R114" s="3"/>
      <c r="S114" s="86"/>
      <c r="T114" s="3"/>
      <c r="U114" s="9"/>
      <c r="V114" s="24">
        <f t="shared" si="43"/>
        <v>0</v>
      </c>
      <c r="W114" s="25">
        <f t="shared" si="44"/>
        <v>0</v>
      </c>
      <c r="X114" s="26">
        <f t="shared" si="45"/>
        <v>0</v>
      </c>
      <c r="Z114" s="131">
        <f t="shared" si="46"/>
        <v>0</v>
      </c>
      <c r="AA114" s="131">
        <f t="shared" si="47"/>
        <v>0</v>
      </c>
      <c r="AB114" s="149"/>
      <c r="AC114" s="139" t="e">
        <f t="shared" si="62"/>
        <v>#REF!</v>
      </c>
      <c r="AD114" s="140">
        <f t="shared" si="61"/>
        <v>18</v>
      </c>
      <c r="AE114" s="141">
        <f t="shared" si="63"/>
        <v>0</v>
      </c>
      <c r="AF114" s="132"/>
      <c r="AG114" s="142">
        <f t="shared" si="55"/>
        <v>0</v>
      </c>
      <c r="AH114" s="146"/>
      <c r="AI114" s="132"/>
      <c r="AJ114" s="139">
        <f t="shared" si="50"/>
        <v>0</v>
      </c>
      <c r="AK114" s="132"/>
      <c r="AL114" s="132">
        <f t="shared" si="33"/>
        <v>0.45</v>
      </c>
      <c r="AN114" s="147">
        <v>305.5734</v>
      </c>
      <c r="AO114" s="148">
        <f t="shared" si="57"/>
        <v>101.8578</v>
      </c>
      <c r="AP114" s="148">
        <f t="shared" si="58"/>
        <v>22.918005</v>
      </c>
      <c r="AQ114" s="144">
        <f t="shared" si="59"/>
        <v>55.003212</v>
      </c>
      <c r="AR114" s="144">
        <f t="shared" si="60"/>
        <v>485.352417</v>
      </c>
      <c r="AV114" s="143" t="e">
        <f>+#REF!</f>
        <v>#REF!</v>
      </c>
      <c r="AW114" s="130" t="e">
        <f t="shared" si="51"/>
        <v>#REF!</v>
      </c>
      <c r="AX114" s="130" t="e">
        <f t="shared" si="52"/>
        <v>#REF!</v>
      </c>
      <c r="AY114" s="144"/>
      <c r="AZ114" s="144" t="e">
        <f t="shared" si="53"/>
        <v>#REF!</v>
      </c>
    </row>
    <row r="115" spans="1:52" ht="13.5" hidden="1">
      <c r="A115" s="84">
        <v>38991</v>
      </c>
      <c r="B115" s="100" t="e">
        <f>+#REF!</f>
        <v>#REF!</v>
      </c>
      <c r="C115" s="2">
        <f t="shared" si="56"/>
        <v>0</v>
      </c>
      <c r="D115" s="2" t="e">
        <f t="shared" si="34"/>
        <v>#REF!</v>
      </c>
      <c r="E115" s="2" t="e">
        <f t="shared" si="35"/>
        <v>#REF!</v>
      </c>
      <c r="F115" s="92">
        <v>22</v>
      </c>
      <c r="G115" s="92">
        <v>9</v>
      </c>
      <c r="H115" s="93">
        <f t="shared" si="36"/>
        <v>44</v>
      </c>
      <c r="I115" s="94" t="e">
        <f t="shared" si="37"/>
        <v>#REF!</v>
      </c>
      <c r="J115" s="94" t="e">
        <f t="shared" si="38"/>
        <v>#REF!</v>
      </c>
      <c r="K115" s="95">
        <f t="shared" si="39"/>
        <v>0</v>
      </c>
      <c r="L115" s="96">
        <f t="shared" si="40"/>
        <v>0</v>
      </c>
      <c r="M115" s="96">
        <f t="shared" si="41"/>
        <v>0</v>
      </c>
      <c r="N115" s="97" t="e">
        <f t="shared" si="42"/>
        <v>#REF!</v>
      </c>
      <c r="O115" s="98">
        <v>1.0641714144907757</v>
      </c>
      <c r="P115" s="97"/>
      <c r="Q115" s="4"/>
      <c r="R115" s="3"/>
      <c r="S115" s="86"/>
      <c r="T115" s="3"/>
      <c r="U115" s="9"/>
      <c r="V115" s="24">
        <f t="shared" si="43"/>
        <v>0</v>
      </c>
      <c r="W115" s="25">
        <f t="shared" si="44"/>
        <v>0</v>
      </c>
      <c r="X115" s="26">
        <f t="shared" si="45"/>
        <v>0</v>
      </c>
      <c r="Z115" s="131">
        <f t="shared" si="46"/>
        <v>0</v>
      </c>
      <c r="AA115" s="131">
        <f t="shared" si="47"/>
        <v>0</v>
      </c>
      <c r="AB115" s="150"/>
      <c r="AC115" s="139" t="e">
        <f t="shared" si="62"/>
        <v>#REF!</v>
      </c>
      <c r="AD115" s="140">
        <f t="shared" si="61"/>
        <v>18</v>
      </c>
      <c r="AE115" s="141">
        <f t="shared" si="63"/>
        <v>0</v>
      </c>
      <c r="AF115" s="132"/>
      <c r="AG115" s="142">
        <f t="shared" si="55"/>
        <v>0</v>
      </c>
      <c r="AH115" s="146"/>
      <c r="AI115" s="132"/>
      <c r="AJ115" s="139">
        <f t="shared" si="50"/>
        <v>0</v>
      </c>
      <c r="AK115" s="132"/>
      <c r="AL115" s="132">
        <f t="shared" si="33"/>
        <v>0.45</v>
      </c>
      <c r="AN115" s="147">
        <v>305.5734</v>
      </c>
      <c r="AO115" s="148">
        <f t="shared" si="57"/>
        <v>101.8578</v>
      </c>
      <c r="AP115" s="148">
        <f t="shared" si="58"/>
        <v>22.918005</v>
      </c>
      <c r="AQ115" s="144">
        <f t="shared" si="59"/>
        <v>55.003212</v>
      </c>
      <c r="AR115" s="144">
        <f t="shared" si="60"/>
        <v>485.352417</v>
      </c>
      <c r="AV115" s="143" t="e">
        <f>+#REF!</f>
        <v>#REF!</v>
      </c>
      <c r="AW115" s="130" t="e">
        <f t="shared" si="51"/>
        <v>#REF!</v>
      </c>
      <c r="AX115" s="130" t="e">
        <f t="shared" si="52"/>
        <v>#REF!</v>
      </c>
      <c r="AY115" s="144"/>
      <c r="AZ115" s="144" t="e">
        <f t="shared" si="53"/>
        <v>#REF!</v>
      </c>
    </row>
    <row r="116" spans="1:52" ht="13.5" hidden="1">
      <c r="A116" s="84">
        <v>39022</v>
      </c>
      <c r="B116" s="100" t="e">
        <f>+#REF!</f>
        <v>#REF!</v>
      </c>
      <c r="C116" s="2">
        <f t="shared" si="56"/>
        <v>0</v>
      </c>
      <c r="D116" s="2" t="e">
        <f t="shared" si="34"/>
        <v>#REF!</v>
      </c>
      <c r="E116" s="2" t="e">
        <f t="shared" si="35"/>
        <v>#REF!</v>
      </c>
      <c r="F116" s="92">
        <v>22</v>
      </c>
      <c r="G116" s="92">
        <v>8</v>
      </c>
      <c r="H116" s="93">
        <f t="shared" si="36"/>
        <v>44</v>
      </c>
      <c r="I116" s="94" t="e">
        <f t="shared" si="37"/>
        <v>#REF!</v>
      </c>
      <c r="J116" s="94" t="e">
        <f t="shared" si="38"/>
        <v>#REF!</v>
      </c>
      <c r="K116" s="95">
        <f t="shared" si="39"/>
        <v>0</v>
      </c>
      <c r="L116" s="96">
        <f t="shared" si="40"/>
        <v>0</v>
      </c>
      <c r="M116" s="96">
        <f t="shared" si="41"/>
        <v>0</v>
      </c>
      <c r="N116" s="97" t="e">
        <f t="shared" si="42"/>
        <v>#REF!</v>
      </c>
      <c r="O116" s="98">
        <v>1.062808893489322</v>
      </c>
      <c r="P116" s="97"/>
      <c r="Q116" s="4"/>
      <c r="R116" s="3"/>
      <c r="S116" s="86"/>
      <c r="T116" s="3"/>
      <c r="U116" s="9"/>
      <c r="V116" s="24">
        <f t="shared" si="43"/>
        <v>0</v>
      </c>
      <c r="W116" s="25">
        <f t="shared" si="44"/>
        <v>0</v>
      </c>
      <c r="X116" s="26">
        <f t="shared" si="45"/>
        <v>0</v>
      </c>
      <c r="Z116" s="131">
        <f t="shared" si="46"/>
        <v>0</v>
      </c>
      <c r="AA116" s="131">
        <f t="shared" si="47"/>
        <v>0</v>
      </c>
      <c r="AB116" s="150"/>
      <c r="AC116" s="139" t="e">
        <f t="shared" si="62"/>
        <v>#REF!</v>
      </c>
      <c r="AD116" s="140">
        <f t="shared" si="61"/>
        <v>18</v>
      </c>
      <c r="AE116" s="141">
        <f t="shared" si="63"/>
        <v>0</v>
      </c>
      <c r="AF116" s="132"/>
      <c r="AG116" s="142">
        <f t="shared" si="55"/>
        <v>0</v>
      </c>
      <c r="AH116" s="146"/>
      <c r="AI116" s="139"/>
      <c r="AJ116" s="139">
        <f t="shared" si="50"/>
        <v>0</v>
      </c>
      <c r="AK116" s="132"/>
      <c r="AL116" s="132">
        <f t="shared" si="33"/>
        <v>0.45</v>
      </c>
      <c r="AN116" s="147">
        <v>305.5734</v>
      </c>
      <c r="AO116" s="148">
        <f t="shared" si="57"/>
        <v>101.8578</v>
      </c>
      <c r="AP116" s="148">
        <f t="shared" si="58"/>
        <v>22.918005</v>
      </c>
      <c r="AQ116" s="144">
        <f t="shared" si="59"/>
        <v>55.003212</v>
      </c>
      <c r="AR116" s="144">
        <f t="shared" si="60"/>
        <v>485.352417</v>
      </c>
      <c r="AV116" s="143" t="e">
        <f>+#REF!</f>
        <v>#REF!</v>
      </c>
      <c r="AW116" s="130" t="e">
        <f t="shared" si="51"/>
        <v>#REF!</v>
      </c>
      <c r="AX116" s="130" t="e">
        <f t="shared" si="52"/>
        <v>#REF!</v>
      </c>
      <c r="AY116" s="144"/>
      <c r="AZ116" s="144" t="e">
        <f t="shared" si="53"/>
        <v>#REF!</v>
      </c>
    </row>
    <row r="117" spans="1:52" ht="13.5" hidden="1">
      <c r="A117" s="84">
        <v>39052</v>
      </c>
      <c r="B117" s="100" t="e">
        <f>+#REF!</f>
        <v>#REF!</v>
      </c>
      <c r="C117" s="2">
        <f t="shared" si="56"/>
        <v>0</v>
      </c>
      <c r="D117" s="2" t="e">
        <f t="shared" si="34"/>
        <v>#REF!</v>
      </c>
      <c r="E117" s="2" t="e">
        <f t="shared" si="35"/>
        <v>#REF!</v>
      </c>
      <c r="F117" s="92">
        <v>21</v>
      </c>
      <c r="G117" s="92">
        <v>10</v>
      </c>
      <c r="H117" s="93">
        <f t="shared" si="36"/>
        <v>42</v>
      </c>
      <c r="I117" s="94" t="e">
        <f t="shared" si="37"/>
        <v>#REF!</v>
      </c>
      <c r="J117" s="94" t="e">
        <f t="shared" si="38"/>
        <v>#REF!</v>
      </c>
      <c r="K117" s="95">
        <f t="shared" si="39"/>
        <v>0</v>
      </c>
      <c r="L117" s="96">
        <f t="shared" si="40"/>
        <v>0</v>
      </c>
      <c r="M117" s="96">
        <f t="shared" si="41"/>
        <v>0</v>
      </c>
      <c r="N117" s="97" t="e">
        <f t="shared" si="42"/>
        <v>#REF!</v>
      </c>
      <c r="O117" s="98">
        <v>1.0611937565917897</v>
      </c>
      <c r="P117" s="97"/>
      <c r="Q117" s="4"/>
      <c r="R117" s="3"/>
      <c r="S117" s="86"/>
      <c r="T117" s="3"/>
      <c r="U117" s="9"/>
      <c r="V117" s="24">
        <f t="shared" si="43"/>
        <v>0</v>
      </c>
      <c r="W117" s="25">
        <f t="shared" si="44"/>
        <v>0</v>
      </c>
      <c r="X117" s="26">
        <f t="shared" si="45"/>
        <v>0</v>
      </c>
      <c r="Z117" s="131">
        <f t="shared" si="46"/>
        <v>0</v>
      </c>
      <c r="AA117" s="131">
        <f t="shared" si="47"/>
        <v>0</v>
      </c>
      <c r="AB117" s="150"/>
      <c r="AC117" s="139" t="e">
        <f t="shared" si="62"/>
        <v>#REF!</v>
      </c>
      <c r="AD117" s="140">
        <f t="shared" si="61"/>
        <v>18</v>
      </c>
      <c r="AE117" s="141">
        <f t="shared" si="63"/>
        <v>0</v>
      </c>
      <c r="AF117" s="132"/>
      <c r="AG117" s="142">
        <f t="shared" si="55"/>
        <v>0</v>
      </c>
      <c r="AH117" s="145"/>
      <c r="AI117" s="132"/>
      <c r="AJ117" s="139">
        <f t="shared" si="50"/>
        <v>0</v>
      </c>
      <c r="AK117" s="132"/>
      <c r="AL117" s="132">
        <f t="shared" si="33"/>
        <v>0.45</v>
      </c>
      <c r="AN117" s="147">
        <v>305.5734</v>
      </c>
      <c r="AO117" s="148">
        <f t="shared" si="57"/>
        <v>101.8578</v>
      </c>
      <c r="AP117" s="148">
        <f t="shared" si="58"/>
        <v>22.918005</v>
      </c>
      <c r="AQ117" s="144">
        <f t="shared" si="59"/>
        <v>55.003212</v>
      </c>
      <c r="AR117" s="144">
        <f t="shared" si="60"/>
        <v>485.352417</v>
      </c>
      <c r="AV117" s="143" t="e">
        <f>+#REF!</f>
        <v>#REF!</v>
      </c>
      <c r="AW117" s="130" t="e">
        <f t="shared" si="51"/>
        <v>#REF!</v>
      </c>
      <c r="AX117" s="130" t="e">
        <f t="shared" si="52"/>
        <v>#REF!</v>
      </c>
      <c r="AY117" s="144"/>
      <c r="AZ117" s="144" t="e">
        <f t="shared" si="53"/>
        <v>#REF!</v>
      </c>
    </row>
    <row r="118" spans="1:52" ht="13.5" hidden="1">
      <c r="A118" s="84" t="s">
        <v>2</v>
      </c>
      <c r="B118" s="100" t="e">
        <f>+#REF!</f>
        <v>#REF!</v>
      </c>
      <c r="C118" s="2">
        <f t="shared" si="56"/>
        <v>0</v>
      </c>
      <c r="D118" s="2" t="e">
        <f t="shared" si="34"/>
        <v>#REF!</v>
      </c>
      <c r="E118" s="2" t="e">
        <f t="shared" si="35"/>
        <v>#REF!</v>
      </c>
      <c r="F118" s="92">
        <v>21</v>
      </c>
      <c r="G118" s="92">
        <v>10</v>
      </c>
      <c r="H118" s="93">
        <f t="shared" si="36"/>
        <v>42</v>
      </c>
      <c r="I118" s="94" t="e">
        <f t="shared" si="37"/>
        <v>#REF!</v>
      </c>
      <c r="J118" s="94" t="e">
        <f t="shared" si="38"/>
        <v>#REF!</v>
      </c>
      <c r="K118" s="95">
        <f t="shared" si="39"/>
        <v>0</v>
      </c>
      <c r="L118" s="96">
        <f t="shared" si="40"/>
        <v>0</v>
      </c>
      <c r="M118" s="96">
        <f t="shared" si="41"/>
        <v>0</v>
      </c>
      <c r="N118" s="97" t="e">
        <f t="shared" si="42"/>
        <v>#REF!</v>
      </c>
      <c r="O118" s="98">
        <v>1.0611937565917897</v>
      </c>
      <c r="P118" s="97"/>
      <c r="Q118" s="4"/>
      <c r="R118" s="3"/>
      <c r="S118" s="86"/>
      <c r="T118" s="3"/>
      <c r="U118" s="9"/>
      <c r="V118" s="24">
        <f t="shared" si="43"/>
        <v>0</v>
      </c>
      <c r="W118" s="25">
        <f t="shared" si="44"/>
        <v>0</v>
      </c>
      <c r="X118" s="26">
        <f t="shared" si="45"/>
        <v>0</v>
      </c>
      <c r="Z118" s="131">
        <f t="shared" si="46"/>
        <v>0</v>
      </c>
      <c r="AA118" s="131">
        <f t="shared" si="47"/>
        <v>0</v>
      </c>
      <c r="AB118" s="150"/>
      <c r="AC118" s="139" t="e">
        <f t="shared" si="62"/>
        <v>#REF!</v>
      </c>
      <c r="AD118" s="140">
        <f>+AD117</f>
        <v>18</v>
      </c>
      <c r="AE118" s="141">
        <f t="shared" si="63"/>
        <v>0</v>
      </c>
      <c r="AF118" s="132"/>
      <c r="AG118" s="142">
        <f t="shared" si="55"/>
        <v>0</v>
      </c>
      <c r="AH118" s="145"/>
      <c r="AI118" s="132"/>
      <c r="AJ118" s="139">
        <f t="shared" si="50"/>
        <v>0</v>
      </c>
      <c r="AK118" s="132"/>
      <c r="AL118" s="132">
        <f t="shared" si="33"/>
        <v>0.45</v>
      </c>
      <c r="AN118" s="147">
        <v>305.5734</v>
      </c>
      <c r="AO118" s="148">
        <f t="shared" si="57"/>
        <v>101.8578</v>
      </c>
      <c r="AP118" s="148">
        <f t="shared" si="58"/>
        <v>22.918005</v>
      </c>
      <c r="AQ118" s="144">
        <f t="shared" si="59"/>
        <v>55.003212</v>
      </c>
      <c r="AR118" s="144">
        <f t="shared" si="60"/>
        <v>485.352417</v>
      </c>
      <c r="AV118" s="143" t="e">
        <f>+#REF!</f>
        <v>#REF!</v>
      </c>
      <c r="AW118" s="130" t="e">
        <f t="shared" si="51"/>
        <v>#REF!</v>
      </c>
      <c r="AX118" s="130" t="e">
        <f t="shared" si="52"/>
        <v>#REF!</v>
      </c>
      <c r="AY118" s="144"/>
      <c r="AZ118" s="144" t="e">
        <f t="shared" si="53"/>
        <v>#REF!</v>
      </c>
    </row>
    <row r="119" spans="1:52" ht="13.5" hidden="1">
      <c r="A119" s="84">
        <v>39083</v>
      </c>
      <c r="B119" s="100" t="e">
        <f>+#REF!</f>
        <v>#REF!</v>
      </c>
      <c r="C119" s="2">
        <f t="shared" si="56"/>
        <v>0</v>
      </c>
      <c r="D119" s="2" t="e">
        <f t="shared" si="34"/>
        <v>#REF!</v>
      </c>
      <c r="E119" s="2" t="e">
        <f t="shared" si="35"/>
        <v>#REF!</v>
      </c>
      <c r="F119" s="92">
        <v>23</v>
      </c>
      <c r="G119" s="92">
        <v>8</v>
      </c>
      <c r="H119" s="93">
        <f t="shared" si="36"/>
        <v>46</v>
      </c>
      <c r="I119" s="94" t="e">
        <f t="shared" si="37"/>
        <v>#REF!</v>
      </c>
      <c r="J119" s="94" t="e">
        <f t="shared" si="38"/>
        <v>#REF!</v>
      </c>
      <c r="K119" s="95" t="e">
        <f t="shared" si="39"/>
        <v>#REF!</v>
      </c>
      <c r="L119" s="96" t="e">
        <f t="shared" si="40"/>
        <v>#REF!</v>
      </c>
      <c r="M119" s="96">
        <f t="shared" si="41"/>
        <v>0</v>
      </c>
      <c r="N119" s="97" t="e">
        <f t="shared" si="42"/>
        <v>#REF!</v>
      </c>
      <c r="O119" s="98">
        <v>1.0588758772963878</v>
      </c>
      <c r="P119" s="97"/>
      <c r="Q119" s="4"/>
      <c r="R119" s="3"/>
      <c r="S119" s="86"/>
      <c r="T119" s="3"/>
      <c r="U119" s="9"/>
      <c r="V119" s="24">
        <f t="shared" si="43"/>
        <v>0</v>
      </c>
      <c r="W119" s="25">
        <f t="shared" si="44"/>
        <v>0</v>
      </c>
      <c r="X119" s="26">
        <f t="shared" si="45"/>
        <v>0</v>
      </c>
      <c r="Z119" s="131">
        <f t="shared" si="46"/>
        <v>0</v>
      </c>
      <c r="AA119" s="131" t="e">
        <f t="shared" si="47"/>
        <v>#REF!</v>
      </c>
      <c r="AB119" s="150"/>
      <c r="AC119" s="139" t="e">
        <f t="shared" si="62"/>
        <v>#REF!</v>
      </c>
      <c r="AD119" s="140">
        <f aca="true" t="shared" si="64" ref="AD119:AD130">INT((A119-$B$8)/364)</f>
        <v>18</v>
      </c>
      <c r="AE119" s="141">
        <f t="shared" si="63"/>
        <v>0</v>
      </c>
      <c r="AF119" s="132"/>
      <c r="AG119" s="142">
        <f t="shared" si="55"/>
        <v>0</v>
      </c>
      <c r="AH119" s="145" t="e">
        <f>+AC119/30*5</f>
        <v>#REF!</v>
      </c>
      <c r="AI119" s="132"/>
      <c r="AJ119" s="139" t="e">
        <f t="shared" si="50"/>
        <v>#REF!</v>
      </c>
      <c r="AK119" s="132"/>
      <c r="AL119" s="132">
        <f t="shared" si="33"/>
        <v>0.45</v>
      </c>
      <c r="AN119" s="147">
        <v>305.5734</v>
      </c>
      <c r="AO119" s="148">
        <f t="shared" si="57"/>
        <v>101.8578</v>
      </c>
      <c r="AP119" s="148">
        <f t="shared" si="58"/>
        <v>22.918005</v>
      </c>
      <c r="AQ119" s="144">
        <f t="shared" si="59"/>
        <v>55.003212</v>
      </c>
      <c r="AR119" s="144">
        <f t="shared" si="60"/>
        <v>485.352417</v>
      </c>
      <c r="AV119" s="143" t="e">
        <f>+#REF!</f>
        <v>#REF!</v>
      </c>
      <c r="AW119" s="130" t="e">
        <f t="shared" si="51"/>
        <v>#REF!</v>
      </c>
      <c r="AX119" s="130" t="e">
        <f t="shared" si="52"/>
        <v>#REF!</v>
      </c>
      <c r="AY119" s="144"/>
      <c r="AZ119" s="144" t="e">
        <f t="shared" si="53"/>
        <v>#REF!</v>
      </c>
    </row>
    <row r="120" spans="1:52" ht="13.5" hidden="1">
      <c r="A120" s="84">
        <v>39114</v>
      </c>
      <c r="B120" s="100" t="e">
        <f>+#REF!</f>
        <v>#REF!</v>
      </c>
      <c r="C120" s="2">
        <f t="shared" si="56"/>
        <v>0</v>
      </c>
      <c r="D120" s="2" t="e">
        <f t="shared" si="34"/>
        <v>#REF!</v>
      </c>
      <c r="E120" s="2" t="e">
        <f t="shared" si="35"/>
        <v>#REF!</v>
      </c>
      <c r="F120" s="92">
        <v>20</v>
      </c>
      <c r="G120" s="92">
        <v>8</v>
      </c>
      <c r="H120" s="93">
        <f t="shared" si="36"/>
        <v>40</v>
      </c>
      <c r="I120" s="94" t="e">
        <f t="shared" si="37"/>
        <v>#REF!</v>
      </c>
      <c r="J120" s="94" t="e">
        <f t="shared" si="38"/>
        <v>#REF!</v>
      </c>
      <c r="K120" s="95">
        <f t="shared" si="39"/>
        <v>0</v>
      </c>
      <c r="L120" s="96">
        <f t="shared" si="40"/>
        <v>0</v>
      </c>
      <c r="M120" s="96">
        <f t="shared" si="41"/>
        <v>0</v>
      </c>
      <c r="N120" s="97" t="e">
        <f t="shared" si="42"/>
        <v>#REF!</v>
      </c>
      <c r="O120" s="98">
        <v>1.058112977839365</v>
      </c>
      <c r="P120" s="97"/>
      <c r="Q120" s="4"/>
      <c r="R120" s="3"/>
      <c r="S120" s="86"/>
      <c r="T120" s="3"/>
      <c r="U120" s="9"/>
      <c r="V120" s="24">
        <f t="shared" si="43"/>
        <v>0</v>
      </c>
      <c r="W120" s="25">
        <f t="shared" si="44"/>
        <v>0</v>
      </c>
      <c r="X120" s="26">
        <f t="shared" si="45"/>
        <v>0</v>
      </c>
      <c r="Z120" s="131">
        <f t="shared" si="46"/>
        <v>0</v>
      </c>
      <c r="AA120" s="131">
        <f t="shared" si="47"/>
        <v>0</v>
      </c>
      <c r="AB120" s="150"/>
      <c r="AC120" s="139" t="e">
        <f t="shared" si="62"/>
        <v>#REF!</v>
      </c>
      <c r="AD120" s="140">
        <f t="shared" si="64"/>
        <v>18</v>
      </c>
      <c r="AE120" s="141">
        <f t="shared" si="63"/>
        <v>0</v>
      </c>
      <c r="AF120" s="132"/>
      <c r="AG120" s="142">
        <f t="shared" si="55"/>
        <v>0</v>
      </c>
      <c r="AH120" s="142"/>
      <c r="AI120" s="132"/>
      <c r="AJ120" s="139">
        <f t="shared" si="50"/>
        <v>0</v>
      </c>
      <c r="AK120" s="132"/>
      <c r="AL120" s="132">
        <f t="shared" si="33"/>
        <v>0.45</v>
      </c>
      <c r="AN120" s="147">
        <v>305.5734</v>
      </c>
      <c r="AO120" s="148">
        <f t="shared" si="57"/>
        <v>101.8578</v>
      </c>
      <c r="AP120" s="148">
        <f t="shared" si="58"/>
        <v>22.918005</v>
      </c>
      <c r="AQ120" s="144">
        <f t="shared" si="59"/>
        <v>55.003212</v>
      </c>
      <c r="AR120" s="144">
        <f t="shared" si="60"/>
        <v>485.352417</v>
      </c>
      <c r="AV120" s="143" t="e">
        <f>+#REF!</f>
        <v>#REF!</v>
      </c>
      <c r="AW120" s="130" t="e">
        <f t="shared" si="51"/>
        <v>#REF!</v>
      </c>
      <c r="AX120" s="130" t="e">
        <f t="shared" si="52"/>
        <v>#REF!</v>
      </c>
      <c r="AY120" s="144"/>
      <c r="AZ120" s="144" t="e">
        <f t="shared" si="53"/>
        <v>#REF!</v>
      </c>
    </row>
    <row r="121" spans="1:52" ht="13.5" hidden="1">
      <c r="A121" s="84">
        <v>39142</v>
      </c>
      <c r="B121" s="100" t="e">
        <f>+#REF!</f>
        <v>#REF!</v>
      </c>
      <c r="C121" s="2">
        <f t="shared" si="56"/>
        <v>0</v>
      </c>
      <c r="D121" s="2" t="e">
        <f t="shared" si="34"/>
        <v>#REF!</v>
      </c>
      <c r="E121" s="2" t="e">
        <f t="shared" si="35"/>
        <v>#REF!</v>
      </c>
      <c r="F121" s="92">
        <v>22</v>
      </c>
      <c r="G121" s="92">
        <v>9</v>
      </c>
      <c r="H121" s="93">
        <f t="shared" si="36"/>
        <v>44</v>
      </c>
      <c r="I121" s="94" t="e">
        <f t="shared" si="37"/>
        <v>#REF!</v>
      </c>
      <c r="J121" s="94" t="e">
        <f t="shared" si="38"/>
        <v>#REF!</v>
      </c>
      <c r="K121" s="95">
        <f t="shared" si="39"/>
        <v>0</v>
      </c>
      <c r="L121" s="96">
        <f t="shared" si="40"/>
        <v>0</v>
      </c>
      <c r="M121" s="96">
        <f t="shared" si="41"/>
        <v>0</v>
      </c>
      <c r="N121" s="97" t="e">
        <f t="shared" si="42"/>
        <v>#REF!</v>
      </c>
      <c r="O121" s="98">
        <v>1.0561316748174072</v>
      </c>
      <c r="P121" s="97"/>
      <c r="Q121" s="4"/>
      <c r="R121" s="3"/>
      <c r="S121" s="86"/>
      <c r="T121" s="3"/>
      <c r="U121" s="9"/>
      <c r="V121" s="24">
        <f t="shared" si="43"/>
        <v>0</v>
      </c>
      <c r="W121" s="25">
        <f t="shared" si="44"/>
        <v>0</v>
      </c>
      <c r="X121" s="26">
        <f t="shared" si="45"/>
        <v>0</v>
      </c>
      <c r="Z121" s="131">
        <f t="shared" si="46"/>
        <v>0</v>
      </c>
      <c r="AA121" s="131">
        <f t="shared" si="47"/>
        <v>0</v>
      </c>
      <c r="AB121" s="150"/>
      <c r="AC121" s="139" t="e">
        <f t="shared" si="62"/>
        <v>#REF!</v>
      </c>
      <c r="AD121" s="140">
        <f t="shared" si="64"/>
        <v>18</v>
      </c>
      <c r="AE121" s="141">
        <f t="shared" si="63"/>
        <v>0</v>
      </c>
      <c r="AF121" s="132"/>
      <c r="AG121" s="142">
        <f t="shared" si="55"/>
        <v>0</v>
      </c>
      <c r="AH121" s="146"/>
      <c r="AI121" s="132"/>
      <c r="AJ121" s="139">
        <f t="shared" si="50"/>
        <v>0</v>
      </c>
      <c r="AK121" s="132"/>
      <c r="AL121" s="132">
        <f t="shared" si="33"/>
        <v>0.45</v>
      </c>
      <c r="AN121" s="147">
        <v>305.5734</v>
      </c>
      <c r="AO121" s="148">
        <f t="shared" si="57"/>
        <v>101.8578</v>
      </c>
      <c r="AP121" s="148">
        <f t="shared" si="58"/>
        <v>22.918005</v>
      </c>
      <c r="AQ121" s="144">
        <f t="shared" si="59"/>
        <v>55.003212</v>
      </c>
      <c r="AR121" s="144">
        <f t="shared" si="60"/>
        <v>485.352417</v>
      </c>
      <c r="AV121" s="143" t="e">
        <f>+#REF!</f>
        <v>#REF!</v>
      </c>
      <c r="AW121" s="130" t="e">
        <f t="shared" si="51"/>
        <v>#REF!</v>
      </c>
      <c r="AX121" s="130" t="e">
        <f t="shared" si="52"/>
        <v>#REF!</v>
      </c>
      <c r="AY121" s="144"/>
      <c r="AZ121" s="144" t="e">
        <f t="shared" si="53"/>
        <v>#REF!</v>
      </c>
    </row>
    <row r="122" spans="1:52" ht="13.5" hidden="1">
      <c r="A122" s="84">
        <v>39173</v>
      </c>
      <c r="B122" s="100" t="e">
        <f>+#REF!</f>
        <v>#REF!</v>
      </c>
      <c r="C122" s="2">
        <f t="shared" si="56"/>
        <v>0</v>
      </c>
      <c r="D122" s="2" t="e">
        <f t="shared" si="34"/>
        <v>#REF!</v>
      </c>
      <c r="E122" s="2" t="e">
        <f t="shared" si="35"/>
        <v>#REF!</v>
      </c>
      <c r="F122" s="92">
        <v>21</v>
      </c>
      <c r="G122" s="92">
        <v>9</v>
      </c>
      <c r="H122" s="93">
        <f t="shared" si="36"/>
        <v>42</v>
      </c>
      <c r="I122" s="94" t="e">
        <f t="shared" si="37"/>
        <v>#REF!</v>
      </c>
      <c r="J122" s="94" t="e">
        <f t="shared" si="38"/>
        <v>#REF!</v>
      </c>
      <c r="K122" s="95">
        <f t="shared" si="39"/>
        <v>0</v>
      </c>
      <c r="L122" s="96">
        <f t="shared" si="40"/>
        <v>0</v>
      </c>
      <c r="M122" s="96">
        <f t="shared" si="41"/>
        <v>0</v>
      </c>
      <c r="N122" s="97" t="e">
        <f t="shared" si="42"/>
        <v>#REF!</v>
      </c>
      <c r="O122" s="98">
        <v>1.0547899819603541</v>
      </c>
      <c r="P122" s="97"/>
      <c r="Q122" s="4"/>
      <c r="R122" s="3"/>
      <c r="S122" s="86"/>
      <c r="T122" s="3"/>
      <c r="U122" s="9"/>
      <c r="V122" s="24">
        <f t="shared" si="43"/>
        <v>0</v>
      </c>
      <c r="W122" s="25">
        <f t="shared" si="44"/>
        <v>0</v>
      </c>
      <c r="X122" s="26">
        <f t="shared" si="45"/>
        <v>0</v>
      </c>
      <c r="Z122" s="131">
        <f t="shared" si="46"/>
        <v>0</v>
      </c>
      <c r="AA122" s="131">
        <f t="shared" si="47"/>
        <v>0</v>
      </c>
      <c r="AB122" s="150"/>
      <c r="AC122" s="139" t="e">
        <f t="shared" si="62"/>
        <v>#REF!</v>
      </c>
      <c r="AD122" s="140">
        <f t="shared" si="64"/>
        <v>18</v>
      </c>
      <c r="AE122" s="141">
        <f t="shared" si="63"/>
        <v>0</v>
      </c>
      <c r="AF122" s="132"/>
      <c r="AG122" s="142">
        <f t="shared" si="55"/>
        <v>0</v>
      </c>
      <c r="AH122" s="146"/>
      <c r="AI122" s="132"/>
      <c r="AJ122" s="139">
        <f t="shared" si="50"/>
        <v>0</v>
      </c>
      <c r="AK122" s="132"/>
      <c r="AL122" s="132">
        <f t="shared" si="33"/>
        <v>0.45</v>
      </c>
      <c r="AN122" s="147">
        <v>305.5734</v>
      </c>
      <c r="AO122" s="148">
        <f t="shared" si="57"/>
        <v>101.8578</v>
      </c>
      <c r="AP122" s="148">
        <f t="shared" si="58"/>
        <v>22.918005</v>
      </c>
      <c r="AQ122" s="144">
        <f t="shared" si="59"/>
        <v>55.003212</v>
      </c>
      <c r="AR122" s="144">
        <f t="shared" si="60"/>
        <v>485.352417</v>
      </c>
      <c r="AV122" s="143" t="e">
        <f>+#REF!</f>
        <v>#REF!</v>
      </c>
      <c r="AW122" s="130" t="e">
        <f t="shared" si="51"/>
        <v>#REF!</v>
      </c>
      <c r="AX122" s="130" t="e">
        <f t="shared" si="52"/>
        <v>#REF!</v>
      </c>
      <c r="AY122" s="144"/>
      <c r="AZ122" s="144" t="e">
        <f t="shared" si="53"/>
        <v>#REF!</v>
      </c>
    </row>
    <row r="123" spans="1:52" ht="13.5" hidden="1">
      <c r="A123" s="84">
        <v>39203</v>
      </c>
      <c r="B123" s="100" t="e">
        <f>+#REF!</f>
        <v>#REF!</v>
      </c>
      <c r="C123" s="2">
        <f t="shared" si="56"/>
        <v>0</v>
      </c>
      <c r="D123" s="2" t="e">
        <f t="shared" si="34"/>
        <v>#REF!</v>
      </c>
      <c r="E123" s="2" t="e">
        <f t="shared" si="35"/>
        <v>#REF!</v>
      </c>
      <c r="F123" s="92">
        <v>23</v>
      </c>
      <c r="G123" s="92">
        <v>8</v>
      </c>
      <c r="H123" s="93">
        <f t="shared" si="36"/>
        <v>46</v>
      </c>
      <c r="I123" s="94" t="e">
        <f t="shared" si="37"/>
        <v>#REF!</v>
      </c>
      <c r="J123" s="94" t="e">
        <f t="shared" si="38"/>
        <v>#REF!</v>
      </c>
      <c r="K123" s="95" t="e">
        <f t="shared" si="39"/>
        <v>#REF!</v>
      </c>
      <c r="L123" s="96" t="e">
        <f t="shared" si="40"/>
        <v>#REF!</v>
      </c>
      <c r="M123" s="96" t="e">
        <f t="shared" si="41"/>
        <v>#REF!</v>
      </c>
      <c r="N123" s="97" t="e">
        <f t="shared" si="42"/>
        <v>#REF!</v>
      </c>
      <c r="O123" s="98">
        <v>1.0530114456286872</v>
      </c>
      <c r="P123" s="97"/>
      <c r="Q123" s="4"/>
      <c r="R123" s="3"/>
      <c r="S123" s="86"/>
      <c r="T123" s="3"/>
      <c r="U123" s="9"/>
      <c r="V123" s="24">
        <f t="shared" si="43"/>
        <v>0</v>
      </c>
      <c r="W123" s="25">
        <f t="shared" si="44"/>
        <v>0</v>
      </c>
      <c r="X123" s="26">
        <f t="shared" si="45"/>
        <v>0</v>
      </c>
      <c r="Z123" s="131" t="e">
        <f t="shared" si="46"/>
        <v>#REF!</v>
      </c>
      <c r="AA123" s="131">
        <f t="shared" si="47"/>
        <v>0</v>
      </c>
      <c r="AB123" s="150"/>
      <c r="AC123" s="139" t="e">
        <f t="shared" si="62"/>
        <v>#REF!</v>
      </c>
      <c r="AD123" s="140">
        <f t="shared" si="64"/>
        <v>19</v>
      </c>
      <c r="AE123" s="141" t="e">
        <f t="shared" si="63"/>
        <v>#REF!</v>
      </c>
      <c r="AF123" s="132"/>
      <c r="AG123" s="142" t="e">
        <f t="shared" si="55"/>
        <v>#REF!</v>
      </c>
      <c r="AH123" s="146"/>
      <c r="AI123" s="132"/>
      <c r="AJ123" s="139" t="e">
        <f t="shared" si="50"/>
        <v>#REF!</v>
      </c>
      <c r="AK123" s="132"/>
      <c r="AL123" s="132">
        <f t="shared" si="33"/>
        <v>0.45</v>
      </c>
      <c r="AN123" s="147">
        <v>305.5734</v>
      </c>
      <c r="AO123" s="148">
        <f t="shared" si="57"/>
        <v>101.8578</v>
      </c>
      <c r="AP123" s="148">
        <f t="shared" si="58"/>
        <v>22.918005</v>
      </c>
      <c r="AQ123" s="144">
        <f t="shared" si="59"/>
        <v>58.058946</v>
      </c>
      <c r="AR123" s="144">
        <f t="shared" si="60"/>
        <v>488.408151</v>
      </c>
      <c r="AV123" s="143" t="e">
        <f>+#REF!</f>
        <v>#REF!</v>
      </c>
      <c r="AW123" s="130" t="e">
        <f t="shared" si="51"/>
        <v>#REF!</v>
      </c>
      <c r="AX123" s="130" t="e">
        <f t="shared" si="52"/>
        <v>#REF!</v>
      </c>
      <c r="AY123" s="144"/>
      <c r="AZ123" s="144" t="e">
        <f t="shared" si="53"/>
        <v>#REF!</v>
      </c>
    </row>
    <row r="124" spans="1:52" ht="13.5" hidden="1">
      <c r="A124" s="84">
        <v>39234</v>
      </c>
      <c r="B124" s="100" t="e">
        <f>+#REF!</f>
        <v>#REF!</v>
      </c>
      <c r="C124" s="2">
        <f t="shared" si="56"/>
        <v>0</v>
      </c>
      <c r="D124" s="2" t="e">
        <f t="shared" si="34"/>
        <v>#REF!</v>
      </c>
      <c r="E124" s="2" t="e">
        <f t="shared" si="35"/>
        <v>#REF!</v>
      </c>
      <c r="F124" s="92">
        <v>21</v>
      </c>
      <c r="G124" s="92">
        <v>9</v>
      </c>
      <c r="H124" s="93">
        <f t="shared" si="36"/>
        <v>42</v>
      </c>
      <c r="I124" s="94" t="e">
        <f t="shared" si="37"/>
        <v>#REF!</v>
      </c>
      <c r="J124" s="94" t="e">
        <f t="shared" si="38"/>
        <v>#REF!</v>
      </c>
      <c r="K124" s="95">
        <f t="shared" si="39"/>
        <v>0</v>
      </c>
      <c r="L124" s="96">
        <f t="shared" si="40"/>
        <v>0</v>
      </c>
      <c r="M124" s="96">
        <f t="shared" si="41"/>
        <v>0</v>
      </c>
      <c r="N124" s="97" t="e">
        <f t="shared" si="42"/>
        <v>#REF!</v>
      </c>
      <c r="O124" s="98">
        <v>1.0520078301587161</v>
      </c>
      <c r="P124" s="97"/>
      <c r="Q124" s="4"/>
      <c r="R124" s="3"/>
      <c r="S124" s="86"/>
      <c r="T124" s="3"/>
      <c r="U124" s="9"/>
      <c r="V124" s="24">
        <f t="shared" si="43"/>
        <v>0</v>
      </c>
      <c r="W124" s="25">
        <f t="shared" si="44"/>
        <v>0</v>
      </c>
      <c r="X124" s="26">
        <f t="shared" si="45"/>
        <v>0</v>
      </c>
      <c r="Z124" s="131">
        <f t="shared" si="46"/>
        <v>0</v>
      </c>
      <c r="AA124" s="131">
        <f t="shared" si="47"/>
        <v>0</v>
      </c>
      <c r="AB124" s="150"/>
      <c r="AC124" s="139" t="e">
        <f t="shared" si="62"/>
        <v>#REF!</v>
      </c>
      <c r="AD124" s="140">
        <f t="shared" si="64"/>
        <v>19</v>
      </c>
      <c r="AE124" s="141">
        <f t="shared" si="63"/>
        <v>0</v>
      </c>
      <c r="AF124" s="132"/>
      <c r="AG124" s="142">
        <f t="shared" si="55"/>
        <v>0</v>
      </c>
      <c r="AH124" s="146"/>
      <c r="AI124" s="132"/>
      <c r="AJ124" s="139">
        <f t="shared" si="50"/>
        <v>0</v>
      </c>
      <c r="AK124" s="132"/>
      <c r="AL124" s="132">
        <f t="shared" si="33"/>
        <v>0.45</v>
      </c>
      <c r="AN124" s="147">
        <v>305.5734</v>
      </c>
      <c r="AO124" s="148">
        <f t="shared" si="57"/>
        <v>101.8578</v>
      </c>
      <c r="AP124" s="148">
        <f t="shared" si="58"/>
        <v>22.918005</v>
      </c>
      <c r="AQ124" s="144">
        <f t="shared" si="59"/>
        <v>58.058946</v>
      </c>
      <c r="AR124" s="144">
        <f t="shared" si="60"/>
        <v>488.408151</v>
      </c>
      <c r="AV124" s="143" t="e">
        <f>+#REF!</f>
        <v>#REF!</v>
      </c>
      <c r="AW124" s="130" t="e">
        <f t="shared" si="51"/>
        <v>#REF!</v>
      </c>
      <c r="AX124" s="130" t="e">
        <f t="shared" si="52"/>
        <v>#REF!</v>
      </c>
      <c r="AY124" s="144"/>
      <c r="AZ124" s="144" t="e">
        <f t="shared" si="53"/>
        <v>#REF!</v>
      </c>
    </row>
    <row r="125" spans="1:52" ht="13.5" hidden="1">
      <c r="A125" s="84">
        <v>39264</v>
      </c>
      <c r="B125" s="100" t="e">
        <f>+#REF!</f>
        <v>#REF!</v>
      </c>
      <c r="C125" s="2">
        <f t="shared" si="56"/>
        <v>0</v>
      </c>
      <c r="D125" s="2" t="e">
        <f t="shared" si="34"/>
        <v>#REF!</v>
      </c>
      <c r="E125" s="2" t="e">
        <f t="shared" si="35"/>
        <v>#REF!</v>
      </c>
      <c r="F125" s="92">
        <v>22</v>
      </c>
      <c r="G125" s="92">
        <v>9</v>
      </c>
      <c r="H125" s="93">
        <f t="shared" si="36"/>
        <v>44</v>
      </c>
      <c r="I125" s="94" t="e">
        <f t="shared" si="37"/>
        <v>#REF!</v>
      </c>
      <c r="J125" s="94" t="e">
        <f t="shared" si="38"/>
        <v>#REF!</v>
      </c>
      <c r="K125" s="95">
        <f t="shared" si="39"/>
        <v>0</v>
      </c>
      <c r="L125" s="96">
        <f t="shared" si="40"/>
        <v>0</v>
      </c>
      <c r="M125" s="96">
        <f t="shared" si="41"/>
        <v>0</v>
      </c>
      <c r="N125" s="97" t="e">
        <f t="shared" si="42"/>
        <v>#REF!</v>
      </c>
      <c r="O125" s="98">
        <v>1.0504646975180623</v>
      </c>
      <c r="P125" s="97"/>
      <c r="Q125" s="4"/>
      <c r="R125" s="3"/>
      <c r="S125" s="86"/>
      <c r="T125" s="3"/>
      <c r="U125" s="9"/>
      <c r="V125" s="24">
        <f t="shared" si="43"/>
        <v>0</v>
      </c>
      <c r="W125" s="25">
        <f t="shared" si="44"/>
        <v>0</v>
      </c>
      <c r="X125" s="26">
        <f t="shared" si="45"/>
        <v>0</v>
      </c>
      <c r="Z125" s="131">
        <f t="shared" si="46"/>
        <v>0</v>
      </c>
      <c r="AA125" s="131">
        <f t="shared" si="47"/>
        <v>0</v>
      </c>
      <c r="AB125" s="150"/>
      <c r="AC125" s="139" t="e">
        <f t="shared" si="62"/>
        <v>#REF!</v>
      </c>
      <c r="AD125" s="140">
        <f t="shared" si="64"/>
        <v>19</v>
      </c>
      <c r="AE125" s="141">
        <f t="shared" si="63"/>
        <v>0</v>
      </c>
      <c r="AF125" s="132"/>
      <c r="AG125" s="142">
        <f t="shared" si="55"/>
        <v>0</v>
      </c>
      <c r="AH125" s="146"/>
      <c r="AI125" s="132"/>
      <c r="AJ125" s="139">
        <f t="shared" si="50"/>
        <v>0</v>
      </c>
      <c r="AK125" s="132"/>
      <c r="AL125" s="132">
        <f t="shared" si="33"/>
        <v>0.45</v>
      </c>
      <c r="AN125" s="147">
        <v>305.5734</v>
      </c>
      <c r="AO125" s="148">
        <f t="shared" si="57"/>
        <v>101.8578</v>
      </c>
      <c r="AP125" s="148">
        <f t="shared" si="58"/>
        <v>22.918005</v>
      </c>
      <c r="AQ125" s="144">
        <f t="shared" si="59"/>
        <v>58.058946</v>
      </c>
      <c r="AR125" s="144">
        <f t="shared" si="60"/>
        <v>488.408151</v>
      </c>
      <c r="AV125" s="143" t="e">
        <f>+#REF!</f>
        <v>#REF!</v>
      </c>
      <c r="AW125" s="130" t="e">
        <f t="shared" si="51"/>
        <v>#REF!</v>
      </c>
      <c r="AX125" s="130" t="e">
        <f t="shared" si="52"/>
        <v>#REF!</v>
      </c>
      <c r="AY125" s="144"/>
      <c r="AZ125" s="144" t="e">
        <f t="shared" si="53"/>
        <v>#REF!</v>
      </c>
    </row>
    <row r="126" spans="1:52" ht="13.5" hidden="1">
      <c r="A126" s="84">
        <v>39295</v>
      </c>
      <c r="B126" s="100" t="e">
        <f>+#REF!</f>
        <v>#REF!</v>
      </c>
      <c r="C126" s="2">
        <f t="shared" si="56"/>
        <v>0</v>
      </c>
      <c r="D126" s="2" t="e">
        <f t="shared" si="34"/>
        <v>#REF!</v>
      </c>
      <c r="E126" s="2" t="e">
        <f t="shared" si="35"/>
        <v>#REF!</v>
      </c>
      <c r="F126" s="92">
        <v>23</v>
      </c>
      <c r="G126" s="92">
        <v>8</v>
      </c>
      <c r="H126" s="93">
        <f t="shared" si="36"/>
        <v>46</v>
      </c>
      <c r="I126" s="94" t="e">
        <f t="shared" si="37"/>
        <v>#REF!</v>
      </c>
      <c r="J126" s="94" t="e">
        <f t="shared" si="38"/>
        <v>#REF!</v>
      </c>
      <c r="K126" s="95">
        <f t="shared" si="39"/>
        <v>0</v>
      </c>
      <c r="L126" s="96">
        <f t="shared" si="40"/>
        <v>0</v>
      </c>
      <c r="M126" s="96">
        <f t="shared" si="41"/>
        <v>0</v>
      </c>
      <c r="N126" s="97" t="e">
        <f t="shared" si="42"/>
        <v>#REF!</v>
      </c>
      <c r="O126" s="98">
        <v>1.048926970579193</v>
      </c>
      <c r="P126" s="97"/>
      <c r="Q126" s="4"/>
      <c r="R126" s="3"/>
      <c r="S126" s="86"/>
      <c r="T126" s="3"/>
      <c r="U126" s="9"/>
      <c r="V126" s="24">
        <f t="shared" si="43"/>
        <v>0</v>
      </c>
      <c r="W126" s="25">
        <f t="shared" si="44"/>
        <v>0</v>
      </c>
      <c r="X126" s="26">
        <f t="shared" si="45"/>
        <v>0</v>
      </c>
      <c r="Z126" s="131">
        <f t="shared" si="46"/>
        <v>0</v>
      </c>
      <c r="AA126" s="131">
        <f t="shared" si="47"/>
        <v>0</v>
      </c>
      <c r="AB126" s="150"/>
      <c r="AC126" s="139" t="e">
        <f t="shared" si="62"/>
        <v>#REF!</v>
      </c>
      <c r="AD126" s="140">
        <f t="shared" si="64"/>
        <v>19</v>
      </c>
      <c r="AE126" s="141">
        <f t="shared" si="63"/>
        <v>0</v>
      </c>
      <c r="AF126" s="132"/>
      <c r="AG126" s="142">
        <f t="shared" si="55"/>
        <v>0</v>
      </c>
      <c r="AH126" s="146"/>
      <c r="AI126" s="132"/>
      <c r="AJ126" s="139">
        <f t="shared" si="50"/>
        <v>0</v>
      </c>
      <c r="AK126" s="132"/>
      <c r="AL126" s="132">
        <f t="shared" si="33"/>
        <v>0.45</v>
      </c>
      <c r="AN126" s="147">
        <v>305.5734</v>
      </c>
      <c r="AO126" s="148">
        <f t="shared" si="57"/>
        <v>101.8578</v>
      </c>
      <c r="AP126" s="148">
        <f t="shared" si="58"/>
        <v>22.918005</v>
      </c>
      <c r="AQ126" s="144">
        <f t="shared" si="59"/>
        <v>58.058946</v>
      </c>
      <c r="AR126" s="144">
        <f t="shared" si="60"/>
        <v>488.408151</v>
      </c>
      <c r="AV126" s="143" t="e">
        <f>+#REF!</f>
        <v>#REF!</v>
      </c>
      <c r="AW126" s="130" t="e">
        <f t="shared" si="51"/>
        <v>#REF!</v>
      </c>
      <c r="AX126" s="130" t="e">
        <f t="shared" si="52"/>
        <v>#REF!</v>
      </c>
      <c r="AY126" s="144"/>
      <c r="AZ126" s="144" t="e">
        <f t="shared" si="53"/>
        <v>#REF!</v>
      </c>
    </row>
    <row r="127" spans="1:52" ht="13.5" hidden="1">
      <c r="A127" s="84">
        <v>39326</v>
      </c>
      <c r="B127" s="100" t="e">
        <f>+#REF!</f>
        <v>#REF!</v>
      </c>
      <c r="C127" s="2">
        <f t="shared" si="56"/>
        <v>0</v>
      </c>
      <c r="D127" s="2" t="e">
        <f t="shared" si="34"/>
        <v>#REF!</v>
      </c>
      <c r="E127" s="2" t="e">
        <f t="shared" si="35"/>
        <v>#REF!</v>
      </c>
      <c r="F127" s="92">
        <v>20</v>
      </c>
      <c r="G127" s="92">
        <v>10</v>
      </c>
      <c r="H127" s="93">
        <f t="shared" si="36"/>
        <v>40</v>
      </c>
      <c r="I127" s="94" t="e">
        <f t="shared" si="37"/>
        <v>#REF!</v>
      </c>
      <c r="J127" s="94" t="e">
        <f t="shared" si="38"/>
        <v>#REF!</v>
      </c>
      <c r="K127" s="95">
        <f t="shared" si="39"/>
        <v>0</v>
      </c>
      <c r="L127" s="96">
        <f t="shared" si="40"/>
        <v>0</v>
      </c>
      <c r="M127" s="96">
        <f t="shared" si="41"/>
        <v>0</v>
      </c>
      <c r="N127" s="97" t="e">
        <f t="shared" si="42"/>
        <v>#REF!</v>
      </c>
      <c r="O127" s="98">
        <v>1.0485578782060643</v>
      </c>
      <c r="P127" s="97"/>
      <c r="Q127" s="4"/>
      <c r="R127" s="3"/>
      <c r="S127" s="86"/>
      <c r="T127" s="3"/>
      <c r="U127" s="9"/>
      <c r="V127" s="24">
        <f t="shared" si="43"/>
        <v>0</v>
      </c>
      <c r="W127" s="25">
        <f t="shared" si="44"/>
        <v>0</v>
      </c>
      <c r="X127" s="26">
        <f t="shared" si="45"/>
        <v>0</v>
      </c>
      <c r="Z127" s="131">
        <f t="shared" si="46"/>
        <v>0</v>
      </c>
      <c r="AA127" s="131">
        <f t="shared" si="47"/>
        <v>0</v>
      </c>
      <c r="AB127" s="132"/>
      <c r="AC127" s="139" t="e">
        <f t="shared" si="62"/>
        <v>#REF!</v>
      </c>
      <c r="AD127" s="140">
        <f t="shared" si="64"/>
        <v>19</v>
      </c>
      <c r="AE127" s="141">
        <f t="shared" si="63"/>
        <v>0</v>
      </c>
      <c r="AF127" s="132"/>
      <c r="AG127" s="142">
        <f t="shared" si="55"/>
        <v>0</v>
      </c>
      <c r="AH127" s="146"/>
      <c r="AI127" s="132"/>
      <c r="AJ127" s="139">
        <f t="shared" si="50"/>
        <v>0</v>
      </c>
      <c r="AK127" s="132"/>
      <c r="AL127" s="132">
        <f t="shared" si="33"/>
        <v>0.45</v>
      </c>
      <c r="AN127" s="147">
        <v>323.84</v>
      </c>
      <c r="AO127" s="148">
        <f t="shared" si="57"/>
        <v>107.94666666666666</v>
      </c>
      <c r="AP127" s="148">
        <f t="shared" si="58"/>
        <v>24.288</v>
      </c>
      <c r="AQ127" s="144">
        <f t="shared" si="59"/>
        <v>61.529599999999995</v>
      </c>
      <c r="AR127" s="144">
        <f t="shared" si="60"/>
        <v>517.6042666666666</v>
      </c>
      <c r="AV127" s="143" t="e">
        <f>+#REF!</f>
        <v>#REF!</v>
      </c>
      <c r="AW127" s="130" t="e">
        <f t="shared" si="51"/>
        <v>#REF!</v>
      </c>
      <c r="AX127" s="130" t="e">
        <f t="shared" si="52"/>
        <v>#REF!</v>
      </c>
      <c r="AY127" s="144"/>
      <c r="AZ127" s="144" t="e">
        <f t="shared" si="53"/>
        <v>#REF!</v>
      </c>
    </row>
    <row r="128" spans="1:52" ht="13.5" hidden="1">
      <c r="A128" s="84">
        <v>39356</v>
      </c>
      <c r="B128" s="100" t="e">
        <f>+#REF!</f>
        <v>#REF!</v>
      </c>
      <c r="C128" s="2">
        <f t="shared" si="56"/>
        <v>0</v>
      </c>
      <c r="D128" s="2" t="e">
        <f t="shared" si="34"/>
        <v>#REF!</v>
      </c>
      <c r="E128" s="2" t="e">
        <f t="shared" si="35"/>
        <v>#REF!</v>
      </c>
      <c r="F128" s="92">
        <v>23</v>
      </c>
      <c r="G128" s="92">
        <v>8</v>
      </c>
      <c r="H128" s="93">
        <f t="shared" si="36"/>
        <v>46</v>
      </c>
      <c r="I128" s="94" t="e">
        <f t="shared" si="37"/>
        <v>#REF!</v>
      </c>
      <c r="J128" s="94" t="e">
        <f t="shared" si="38"/>
        <v>#REF!</v>
      </c>
      <c r="K128" s="95">
        <f t="shared" si="39"/>
        <v>0</v>
      </c>
      <c r="L128" s="96">
        <f t="shared" si="40"/>
        <v>0</v>
      </c>
      <c r="M128" s="96">
        <f t="shared" si="41"/>
        <v>0</v>
      </c>
      <c r="N128" s="97" t="e">
        <f t="shared" si="42"/>
        <v>#REF!</v>
      </c>
      <c r="O128" s="98">
        <v>1.0473617910406967</v>
      </c>
      <c r="P128" s="97"/>
      <c r="Q128" s="4"/>
      <c r="R128" s="3"/>
      <c r="S128" s="86"/>
      <c r="T128" s="3"/>
      <c r="U128" s="9"/>
      <c r="V128" s="24">
        <f t="shared" si="43"/>
        <v>0</v>
      </c>
      <c r="W128" s="25">
        <f t="shared" si="44"/>
        <v>0</v>
      </c>
      <c r="X128" s="26">
        <f t="shared" si="45"/>
        <v>0</v>
      </c>
      <c r="Z128" s="131">
        <f t="shared" si="46"/>
        <v>0</v>
      </c>
      <c r="AA128" s="131">
        <f t="shared" si="47"/>
        <v>0</v>
      </c>
      <c r="AB128" s="132"/>
      <c r="AC128" s="139" t="e">
        <f t="shared" si="62"/>
        <v>#REF!</v>
      </c>
      <c r="AD128" s="140">
        <f t="shared" si="64"/>
        <v>19</v>
      </c>
      <c r="AE128" s="141">
        <f t="shared" si="63"/>
        <v>0</v>
      </c>
      <c r="AF128" s="132"/>
      <c r="AG128" s="142">
        <f t="shared" si="55"/>
        <v>0</v>
      </c>
      <c r="AH128" s="146"/>
      <c r="AI128" s="132"/>
      <c r="AJ128" s="139">
        <f t="shared" si="50"/>
        <v>0</v>
      </c>
      <c r="AK128" s="132"/>
      <c r="AL128" s="132">
        <f t="shared" si="33"/>
        <v>0.45</v>
      </c>
      <c r="AN128" s="147">
        <v>323.84</v>
      </c>
      <c r="AO128" s="148">
        <f t="shared" si="57"/>
        <v>107.94666666666666</v>
      </c>
      <c r="AP128" s="148">
        <f t="shared" si="58"/>
        <v>24.288</v>
      </c>
      <c r="AQ128" s="144">
        <f t="shared" si="59"/>
        <v>61.529599999999995</v>
      </c>
      <c r="AR128" s="144">
        <f t="shared" si="60"/>
        <v>517.6042666666666</v>
      </c>
      <c r="AV128" s="143" t="e">
        <f>+#REF!</f>
        <v>#REF!</v>
      </c>
      <c r="AW128" s="130" t="e">
        <f t="shared" si="51"/>
        <v>#REF!</v>
      </c>
      <c r="AX128" s="130" t="e">
        <f t="shared" si="52"/>
        <v>#REF!</v>
      </c>
      <c r="AY128" s="144"/>
      <c r="AZ128" s="144" t="e">
        <f t="shared" si="53"/>
        <v>#REF!</v>
      </c>
    </row>
    <row r="129" spans="1:52" ht="13.5" hidden="1">
      <c r="A129" s="84">
        <v>39387</v>
      </c>
      <c r="B129" s="100" t="e">
        <f>+#REF!</f>
        <v>#REF!</v>
      </c>
      <c r="C129" s="2">
        <f t="shared" si="56"/>
        <v>0</v>
      </c>
      <c r="D129" s="2" t="e">
        <f t="shared" si="34"/>
        <v>#REF!</v>
      </c>
      <c r="E129" s="2" t="e">
        <f t="shared" si="35"/>
        <v>#REF!</v>
      </c>
      <c r="F129" s="92">
        <v>22</v>
      </c>
      <c r="G129" s="92">
        <v>8</v>
      </c>
      <c r="H129" s="93">
        <f t="shared" si="36"/>
        <v>44</v>
      </c>
      <c r="I129" s="94" t="e">
        <f t="shared" si="37"/>
        <v>#REF!</v>
      </c>
      <c r="J129" s="94" t="e">
        <f t="shared" si="38"/>
        <v>#REF!</v>
      </c>
      <c r="K129" s="95">
        <f t="shared" si="39"/>
        <v>0</v>
      </c>
      <c r="L129" s="96">
        <f t="shared" si="40"/>
        <v>0</v>
      </c>
      <c r="M129" s="96">
        <f t="shared" si="41"/>
        <v>0</v>
      </c>
      <c r="N129" s="97" t="e">
        <f t="shared" si="42"/>
        <v>#REF!</v>
      </c>
      <c r="O129" s="98">
        <v>1.046744211955642</v>
      </c>
      <c r="P129" s="97"/>
      <c r="Q129" s="4"/>
      <c r="R129" s="3"/>
      <c r="S129" s="86"/>
      <c r="T129" s="3"/>
      <c r="U129" s="9"/>
      <c r="V129" s="24">
        <f t="shared" si="43"/>
        <v>0</v>
      </c>
      <c r="W129" s="25">
        <f t="shared" si="44"/>
        <v>0</v>
      </c>
      <c r="X129" s="26">
        <f t="shared" si="45"/>
        <v>0</v>
      </c>
      <c r="Z129" s="131">
        <f t="shared" si="46"/>
        <v>0</v>
      </c>
      <c r="AA129" s="131">
        <f t="shared" si="47"/>
        <v>0</v>
      </c>
      <c r="AB129" s="132"/>
      <c r="AC129" s="139" t="e">
        <f t="shared" si="62"/>
        <v>#REF!</v>
      </c>
      <c r="AD129" s="140">
        <f t="shared" si="64"/>
        <v>19</v>
      </c>
      <c r="AE129" s="141">
        <f t="shared" si="63"/>
        <v>0</v>
      </c>
      <c r="AF129" s="132"/>
      <c r="AG129" s="142">
        <f t="shared" si="55"/>
        <v>0</v>
      </c>
      <c r="AH129" s="146"/>
      <c r="AI129" s="132"/>
      <c r="AJ129" s="139">
        <f t="shared" si="50"/>
        <v>0</v>
      </c>
      <c r="AK129" s="132"/>
      <c r="AL129" s="132">
        <f t="shared" si="33"/>
        <v>0.45</v>
      </c>
      <c r="AN129" s="147">
        <v>323.84</v>
      </c>
      <c r="AO129" s="148">
        <f t="shared" si="57"/>
        <v>107.94666666666666</v>
      </c>
      <c r="AP129" s="148">
        <f t="shared" si="58"/>
        <v>24.288</v>
      </c>
      <c r="AQ129" s="144">
        <f t="shared" si="59"/>
        <v>61.529599999999995</v>
      </c>
      <c r="AR129" s="144">
        <f t="shared" si="60"/>
        <v>517.6042666666666</v>
      </c>
      <c r="AV129" s="143" t="e">
        <f>+#REF!</f>
        <v>#REF!</v>
      </c>
      <c r="AW129" s="130" t="e">
        <f t="shared" si="51"/>
        <v>#REF!</v>
      </c>
      <c r="AX129" s="130" t="e">
        <f t="shared" si="52"/>
        <v>#REF!</v>
      </c>
      <c r="AY129" s="144"/>
      <c r="AZ129" s="144" t="e">
        <f t="shared" si="53"/>
        <v>#REF!</v>
      </c>
    </row>
    <row r="130" spans="1:52" ht="13.5" hidden="1">
      <c r="A130" s="84">
        <v>39417</v>
      </c>
      <c r="B130" s="100" t="e">
        <f>+#REF!</f>
        <v>#REF!</v>
      </c>
      <c r="C130" s="2">
        <f t="shared" si="56"/>
        <v>0</v>
      </c>
      <c r="D130" s="2" t="e">
        <f t="shared" si="34"/>
        <v>#REF!</v>
      </c>
      <c r="E130" s="2" t="e">
        <f t="shared" si="35"/>
        <v>#REF!</v>
      </c>
      <c r="F130" s="92">
        <v>21</v>
      </c>
      <c r="G130" s="92">
        <v>10</v>
      </c>
      <c r="H130" s="93">
        <f t="shared" si="36"/>
        <v>42</v>
      </c>
      <c r="I130" s="94" t="e">
        <f t="shared" si="37"/>
        <v>#REF!</v>
      </c>
      <c r="J130" s="94" t="e">
        <f t="shared" si="38"/>
        <v>#REF!</v>
      </c>
      <c r="K130" s="95">
        <f t="shared" si="39"/>
        <v>0</v>
      </c>
      <c r="L130" s="96">
        <f t="shared" si="40"/>
        <v>0</v>
      </c>
      <c r="M130" s="96">
        <f t="shared" si="41"/>
        <v>0</v>
      </c>
      <c r="N130" s="97" t="e">
        <f t="shared" si="42"/>
        <v>#REF!</v>
      </c>
      <c r="O130" s="98">
        <v>1.046074724132198</v>
      </c>
      <c r="P130" s="97"/>
      <c r="Q130" s="4"/>
      <c r="R130" s="3"/>
      <c r="S130" s="86"/>
      <c r="T130" s="3"/>
      <c r="U130" s="9"/>
      <c r="V130" s="24">
        <f t="shared" si="43"/>
        <v>0</v>
      </c>
      <c r="W130" s="25">
        <f t="shared" si="44"/>
        <v>0</v>
      </c>
      <c r="X130" s="26">
        <f t="shared" si="45"/>
        <v>0</v>
      </c>
      <c r="Z130" s="131">
        <f t="shared" si="46"/>
        <v>0</v>
      </c>
      <c r="AA130" s="131">
        <f t="shared" si="47"/>
        <v>0</v>
      </c>
      <c r="AB130" s="132"/>
      <c r="AC130" s="139" t="e">
        <f t="shared" si="62"/>
        <v>#REF!</v>
      </c>
      <c r="AD130" s="140">
        <f t="shared" si="64"/>
        <v>19</v>
      </c>
      <c r="AE130" s="141">
        <f t="shared" si="63"/>
        <v>0</v>
      </c>
      <c r="AF130" s="132"/>
      <c r="AG130" s="142">
        <f t="shared" si="55"/>
        <v>0</v>
      </c>
      <c r="AH130" s="145"/>
      <c r="AI130" s="132"/>
      <c r="AJ130" s="139">
        <f t="shared" si="50"/>
        <v>0</v>
      </c>
      <c r="AK130" s="132"/>
      <c r="AL130" s="132">
        <f t="shared" si="33"/>
        <v>0.45</v>
      </c>
      <c r="AN130" s="147">
        <v>323.84</v>
      </c>
      <c r="AO130" s="148">
        <f t="shared" si="57"/>
        <v>107.94666666666666</v>
      </c>
      <c r="AP130" s="148">
        <f t="shared" si="58"/>
        <v>24.288</v>
      </c>
      <c r="AQ130" s="144">
        <f t="shared" si="59"/>
        <v>61.529599999999995</v>
      </c>
      <c r="AR130" s="144">
        <f t="shared" si="60"/>
        <v>517.6042666666666</v>
      </c>
      <c r="AV130" s="143" t="e">
        <f>+#REF!</f>
        <v>#REF!</v>
      </c>
      <c r="AW130" s="130" t="e">
        <f t="shared" si="51"/>
        <v>#REF!</v>
      </c>
      <c r="AX130" s="130" t="e">
        <f t="shared" si="52"/>
        <v>#REF!</v>
      </c>
      <c r="AY130" s="144"/>
      <c r="AZ130" s="144" t="e">
        <f t="shared" si="53"/>
        <v>#REF!</v>
      </c>
    </row>
    <row r="131" spans="1:52" ht="13.5" hidden="1">
      <c r="A131" s="84" t="s">
        <v>2</v>
      </c>
      <c r="B131" s="100" t="e">
        <f>+#REF!</f>
        <v>#REF!</v>
      </c>
      <c r="C131" s="2">
        <f t="shared" si="56"/>
        <v>0</v>
      </c>
      <c r="D131" s="2" t="e">
        <f t="shared" si="34"/>
        <v>#REF!</v>
      </c>
      <c r="E131" s="2" t="e">
        <f t="shared" si="35"/>
        <v>#REF!</v>
      </c>
      <c r="F131" s="92">
        <v>21</v>
      </c>
      <c r="G131" s="92">
        <v>10</v>
      </c>
      <c r="H131" s="93">
        <f t="shared" si="36"/>
        <v>42</v>
      </c>
      <c r="I131" s="94" t="e">
        <f t="shared" si="37"/>
        <v>#REF!</v>
      </c>
      <c r="J131" s="94" t="e">
        <f t="shared" si="38"/>
        <v>#REF!</v>
      </c>
      <c r="K131" s="95">
        <f t="shared" si="39"/>
        <v>0</v>
      </c>
      <c r="L131" s="96">
        <f t="shared" si="40"/>
        <v>0</v>
      </c>
      <c r="M131" s="96">
        <f t="shared" si="41"/>
        <v>0</v>
      </c>
      <c r="N131" s="97" t="e">
        <f t="shared" si="42"/>
        <v>#REF!</v>
      </c>
      <c r="O131" s="98">
        <v>1.046074724132198</v>
      </c>
      <c r="P131" s="97"/>
      <c r="Q131" s="4"/>
      <c r="R131" s="3"/>
      <c r="S131" s="86"/>
      <c r="T131" s="3"/>
      <c r="U131" s="9"/>
      <c r="V131" s="24">
        <f t="shared" si="43"/>
        <v>0</v>
      </c>
      <c r="W131" s="25">
        <f t="shared" si="44"/>
        <v>0</v>
      </c>
      <c r="X131" s="26">
        <f t="shared" si="45"/>
        <v>0</v>
      </c>
      <c r="Z131" s="131">
        <f t="shared" si="46"/>
        <v>0</v>
      </c>
      <c r="AA131" s="131">
        <f t="shared" si="47"/>
        <v>0</v>
      </c>
      <c r="AB131" s="132"/>
      <c r="AC131" s="139" t="e">
        <f t="shared" si="62"/>
        <v>#REF!</v>
      </c>
      <c r="AD131" s="140">
        <f>+AD130</f>
        <v>19</v>
      </c>
      <c r="AE131" s="141">
        <f t="shared" si="63"/>
        <v>0</v>
      </c>
      <c r="AF131" s="132"/>
      <c r="AG131" s="142">
        <f t="shared" si="55"/>
        <v>0</v>
      </c>
      <c r="AH131" s="145"/>
      <c r="AI131" s="132"/>
      <c r="AJ131" s="139">
        <f t="shared" si="50"/>
        <v>0</v>
      </c>
      <c r="AK131" s="132"/>
      <c r="AL131" s="132">
        <f t="shared" si="33"/>
        <v>0.45</v>
      </c>
      <c r="AN131" s="147">
        <v>323.84</v>
      </c>
      <c r="AO131" s="148">
        <f t="shared" si="57"/>
        <v>107.94666666666666</v>
      </c>
      <c r="AP131" s="148">
        <f t="shared" si="58"/>
        <v>24.288</v>
      </c>
      <c r="AQ131" s="144">
        <f t="shared" si="59"/>
        <v>61.529599999999995</v>
      </c>
      <c r="AR131" s="144">
        <f t="shared" si="60"/>
        <v>517.6042666666666</v>
      </c>
      <c r="AV131" s="143" t="e">
        <f>+#REF!</f>
        <v>#REF!</v>
      </c>
      <c r="AW131" s="130" t="e">
        <f t="shared" si="51"/>
        <v>#REF!</v>
      </c>
      <c r="AX131" s="130" t="e">
        <f t="shared" si="52"/>
        <v>#REF!</v>
      </c>
      <c r="AY131" s="144"/>
      <c r="AZ131" s="144" t="e">
        <f t="shared" si="53"/>
        <v>#REF!</v>
      </c>
    </row>
    <row r="132" spans="1:52" ht="13.5">
      <c r="A132" s="84">
        <v>39448</v>
      </c>
      <c r="B132" s="100">
        <v>0</v>
      </c>
      <c r="C132" s="2">
        <f t="shared" si="56"/>
        <v>0</v>
      </c>
      <c r="D132" s="2" t="e">
        <f t="shared" si="34"/>
        <v>#REF!</v>
      </c>
      <c r="E132" s="2">
        <f>+B132</f>
        <v>0</v>
      </c>
      <c r="F132" s="92">
        <v>23</v>
      </c>
      <c r="G132" s="92">
        <v>8</v>
      </c>
      <c r="H132" s="93">
        <f t="shared" si="36"/>
        <v>46</v>
      </c>
      <c r="I132" s="94">
        <f t="shared" si="37"/>
        <v>0</v>
      </c>
      <c r="J132" s="94">
        <f t="shared" si="38"/>
        <v>0</v>
      </c>
      <c r="K132" s="95">
        <f t="shared" si="39"/>
        <v>0</v>
      </c>
      <c r="L132" s="96">
        <f t="shared" si="40"/>
        <v>0</v>
      </c>
      <c r="M132" s="96">
        <f t="shared" si="41"/>
        <v>0</v>
      </c>
      <c r="N132" s="97">
        <f t="shared" si="42"/>
        <v>0</v>
      </c>
      <c r="O132" s="98">
        <v>1.0450192546849653</v>
      </c>
      <c r="P132" s="97">
        <f aca="true" t="shared" si="65" ref="P132:P153">+O132*N132</f>
        <v>0</v>
      </c>
      <c r="Q132" s="4"/>
      <c r="R132" s="3"/>
      <c r="S132" s="86"/>
      <c r="T132" s="3"/>
      <c r="U132" s="9"/>
      <c r="V132" s="24">
        <f t="shared" si="43"/>
        <v>0</v>
      </c>
      <c r="W132" s="25">
        <f t="shared" si="44"/>
        <v>0</v>
      </c>
      <c r="X132" s="26">
        <f t="shared" si="45"/>
        <v>0</v>
      </c>
      <c r="Z132" s="131">
        <f t="shared" si="46"/>
        <v>0</v>
      </c>
      <c r="AA132" s="131">
        <f t="shared" si="47"/>
        <v>0</v>
      </c>
      <c r="AB132" s="132"/>
      <c r="AC132" s="139">
        <f t="shared" si="62"/>
        <v>0</v>
      </c>
      <c r="AD132" s="140">
        <f aca="true" t="shared" si="66" ref="AD132:AD143">INT((A132-$B$8)/364)</f>
        <v>19</v>
      </c>
      <c r="AE132" s="141">
        <f t="shared" si="63"/>
        <v>0</v>
      </c>
      <c r="AF132" s="132"/>
      <c r="AG132" s="142">
        <f t="shared" si="55"/>
        <v>0</v>
      </c>
      <c r="AH132" s="145">
        <f>+AC132/30*5</f>
        <v>0</v>
      </c>
      <c r="AI132" s="132"/>
      <c r="AJ132" s="139">
        <f t="shared" si="50"/>
        <v>0</v>
      </c>
      <c r="AK132" s="132"/>
      <c r="AL132" s="132">
        <f t="shared" si="33"/>
        <v>0.45</v>
      </c>
      <c r="AN132" s="147">
        <v>323.84</v>
      </c>
      <c r="AO132" s="148">
        <f t="shared" si="57"/>
        <v>107.94666666666666</v>
      </c>
      <c r="AP132" s="148">
        <f t="shared" si="58"/>
        <v>24.288</v>
      </c>
      <c r="AQ132" s="144">
        <f t="shared" si="59"/>
        <v>61.529599999999995</v>
      </c>
      <c r="AR132" s="144">
        <f t="shared" si="60"/>
        <v>517.6042666666666</v>
      </c>
      <c r="AV132" s="143" t="e">
        <f>+#REF!</f>
        <v>#REF!</v>
      </c>
      <c r="AW132" s="130" t="e">
        <f t="shared" si="51"/>
        <v>#REF!</v>
      </c>
      <c r="AX132" s="130" t="e">
        <f t="shared" si="52"/>
        <v>#REF!</v>
      </c>
      <c r="AY132" s="144"/>
      <c r="AZ132" s="144" t="e">
        <f t="shared" si="53"/>
        <v>#REF!</v>
      </c>
    </row>
    <row r="133" spans="1:52" ht="13.5">
      <c r="A133" s="84">
        <v>39479</v>
      </c>
      <c r="B133" s="100">
        <f>+B132</f>
        <v>0</v>
      </c>
      <c r="C133" s="2">
        <f t="shared" si="56"/>
        <v>0</v>
      </c>
      <c r="D133" s="2" t="e">
        <f t="shared" si="34"/>
        <v>#REF!</v>
      </c>
      <c r="E133" s="2">
        <f aca="true" t="shared" si="67" ref="E133:E196">+B133</f>
        <v>0</v>
      </c>
      <c r="F133" s="92">
        <v>21</v>
      </c>
      <c r="G133" s="92">
        <v>8</v>
      </c>
      <c r="H133" s="93">
        <f t="shared" si="36"/>
        <v>42</v>
      </c>
      <c r="I133" s="94">
        <f t="shared" si="37"/>
        <v>0</v>
      </c>
      <c r="J133" s="94">
        <f t="shared" si="38"/>
        <v>0</v>
      </c>
      <c r="K133" s="95">
        <f t="shared" si="39"/>
        <v>0</v>
      </c>
      <c r="L133" s="96">
        <f t="shared" si="40"/>
        <v>0</v>
      </c>
      <c r="M133" s="96">
        <f t="shared" si="41"/>
        <v>0</v>
      </c>
      <c r="N133" s="97">
        <f t="shared" si="42"/>
        <v>0</v>
      </c>
      <c r="O133" s="98">
        <v>1.0447653766984282</v>
      </c>
      <c r="P133" s="97">
        <f t="shared" si="65"/>
        <v>0</v>
      </c>
      <c r="Q133" s="4"/>
      <c r="R133" s="3"/>
      <c r="S133" s="86"/>
      <c r="T133" s="3"/>
      <c r="U133" s="9"/>
      <c r="V133" s="24">
        <f t="shared" si="43"/>
        <v>0</v>
      </c>
      <c r="W133" s="25">
        <f t="shared" si="44"/>
        <v>0</v>
      </c>
      <c r="X133" s="26">
        <f t="shared" si="45"/>
        <v>0</v>
      </c>
      <c r="Z133" s="131">
        <f t="shared" si="46"/>
        <v>0</v>
      </c>
      <c r="AA133" s="131">
        <f t="shared" si="47"/>
        <v>0</v>
      </c>
      <c r="AB133" s="132"/>
      <c r="AC133" s="139">
        <f t="shared" si="62"/>
        <v>0</v>
      </c>
      <c r="AD133" s="140">
        <f t="shared" si="66"/>
        <v>19</v>
      </c>
      <c r="AE133" s="141">
        <f t="shared" si="63"/>
        <v>0</v>
      </c>
      <c r="AF133" s="132"/>
      <c r="AG133" s="142">
        <f t="shared" si="55"/>
        <v>0</v>
      </c>
      <c r="AH133" s="142"/>
      <c r="AI133" s="132"/>
      <c r="AJ133" s="139">
        <f t="shared" si="50"/>
        <v>0</v>
      </c>
      <c r="AK133" s="132"/>
      <c r="AL133" s="132">
        <f t="shared" si="33"/>
        <v>0.45</v>
      </c>
      <c r="AN133" s="147">
        <v>323.84</v>
      </c>
      <c r="AO133" s="148">
        <f t="shared" si="57"/>
        <v>107.94666666666666</v>
      </c>
      <c r="AP133" s="148">
        <f t="shared" si="58"/>
        <v>24.288</v>
      </c>
      <c r="AQ133" s="144">
        <f t="shared" si="59"/>
        <v>61.529599999999995</v>
      </c>
      <c r="AR133" s="144">
        <f t="shared" si="60"/>
        <v>517.6042666666666</v>
      </c>
      <c r="AV133" s="143" t="e">
        <f>+#REF!</f>
        <v>#REF!</v>
      </c>
      <c r="AW133" s="130" t="e">
        <f t="shared" si="51"/>
        <v>#REF!</v>
      </c>
      <c r="AX133" s="130" t="e">
        <f t="shared" si="52"/>
        <v>#REF!</v>
      </c>
      <c r="AY133" s="144"/>
      <c r="AZ133" s="144" t="e">
        <f t="shared" si="53"/>
        <v>#REF!</v>
      </c>
    </row>
    <row r="134" spans="1:52" ht="13.5">
      <c r="A134" s="84">
        <v>39508</v>
      </c>
      <c r="B134" s="100">
        <f aca="true" t="shared" si="68" ref="B134:B197">+B133</f>
        <v>0</v>
      </c>
      <c r="C134" s="2">
        <f t="shared" si="56"/>
        <v>0</v>
      </c>
      <c r="D134" s="2" t="e">
        <f t="shared" si="34"/>
        <v>#REF!</v>
      </c>
      <c r="E134" s="2">
        <f t="shared" si="67"/>
        <v>0</v>
      </c>
      <c r="F134" s="92">
        <v>21</v>
      </c>
      <c r="G134" s="92">
        <v>10</v>
      </c>
      <c r="H134" s="93">
        <f t="shared" si="36"/>
        <v>42</v>
      </c>
      <c r="I134" s="94">
        <f t="shared" si="37"/>
        <v>0</v>
      </c>
      <c r="J134" s="94">
        <f t="shared" si="38"/>
        <v>0</v>
      </c>
      <c r="K134" s="95">
        <f t="shared" si="39"/>
        <v>0</v>
      </c>
      <c r="L134" s="96">
        <f t="shared" si="40"/>
        <v>0</v>
      </c>
      <c r="M134" s="96">
        <f t="shared" si="41"/>
        <v>0</v>
      </c>
      <c r="N134" s="97">
        <f t="shared" si="42"/>
        <v>0</v>
      </c>
      <c r="O134" s="98">
        <v>1.044338242357304</v>
      </c>
      <c r="P134" s="97">
        <f t="shared" si="65"/>
        <v>0</v>
      </c>
      <c r="Q134" s="4"/>
      <c r="R134" s="3"/>
      <c r="S134" s="86"/>
      <c r="T134" s="3"/>
      <c r="U134" s="9"/>
      <c r="V134" s="24">
        <f t="shared" si="43"/>
        <v>0</v>
      </c>
      <c r="W134" s="25">
        <f t="shared" si="44"/>
        <v>0</v>
      </c>
      <c r="X134" s="26">
        <f t="shared" si="45"/>
        <v>0</v>
      </c>
      <c r="Z134" s="131">
        <f t="shared" si="46"/>
        <v>0</v>
      </c>
      <c r="AA134" s="131">
        <f t="shared" si="47"/>
        <v>0</v>
      </c>
      <c r="AB134" s="132"/>
      <c r="AC134" s="139">
        <f t="shared" si="62"/>
        <v>0</v>
      </c>
      <c r="AD134" s="140">
        <f t="shared" si="66"/>
        <v>19</v>
      </c>
      <c r="AE134" s="141">
        <f t="shared" si="63"/>
        <v>0</v>
      </c>
      <c r="AF134" s="132"/>
      <c r="AG134" s="142">
        <f t="shared" si="55"/>
        <v>0</v>
      </c>
      <c r="AH134" s="146"/>
      <c r="AI134" s="132"/>
      <c r="AJ134" s="139">
        <f t="shared" si="50"/>
        <v>0</v>
      </c>
      <c r="AK134" s="132"/>
      <c r="AL134" s="132">
        <f t="shared" si="33"/>
        <v>0.45</v>
      </c>
      <c r="AN134" s="147">
        <v>323.84</v>
      </c>
      <c r="AO134" s="148">
        <f t="shared" si="57"/>
        <v>107.94666666666666</v>
      </c>
      <c r="AP134" s="148">
        <f t="shared" si="58"/>
        <v>24.288</v>
      </c>
      <c r="AQ134" s="144">
        <f t="shared" si="59"/>
        <v>61.529599999999995</v>
      </c>
      <c r="AR134" s="144">
        <f t="shared" si="60"/>
        <v>517.6042666666666</v>
      </c>
      <c r="AV134" s="143" t="e">
        <f>+#REF!</f>
        <v>#REF!</v>
      </c>
      <c r="AW134" s="130" t="e">
        <f t="shared" si="51"/>
        <v>#REF!</v>
      </c>
      <c r="AX134" s="130" t="e">
        <f t="shared" si="52"/>
        <v>#REF!</v>
      </c>
      <c r="AY134" s="144"/>
      <c r="AZ134" s="144" t="e">
        <f t="shared" si="53"/>
        <v>#REF!</v>
      </c>
    </row>
    <row r="135" spans="1:52" ht="13.5">
      <c r="A135" s="84">
        <v>39539</v>
      </c>
      <c r="B135" s="100">
        <f t="shared" si="68"/>
        <v>0</v>
      </c>
      <c r="C135" s="2">
        <f t="shared" si="56"/>
        <v>0</v>
      </c>
      <c r="D135" s="2" t="e">
        <f t="shared" si="34"/>
        <v>#REF!</v>
      </c>
      <c r="E135" s="2">
        <f t="shared" si="67"/>
        <v>0</v>
      </c>
      <c r="F135" s="92">
        <v>22</v>
      </c>
      <c r="G135" s="92">
        <v>8</v>
      </c>
      <c r="H135" s="93">
        <f t="shared" si="36"/>
        <v>44</v>
      </c>
      <c r="I135" s="94">
        <f t="shared" si="37"/>
        <v>0</v>
      </c>
      <c r="J135" s="94">
        <f t="shared" si="38"/>
        <v>0</v>
      </c>
      <c r="K135" s="95">
        <f t="shared" si="39"/>
        <v>0</v>
      </c>
      <c r="L135" s="96">
        <f t="shared" si="40"/>
        <v>0</v>
      </c>
      <c r="M135" s="96">
        <f t="shared" si="41"/>
        <v>0</v>
      </c>
      <c r="N135" s="97">
        <f t="shared" si="42"/>
        <v>0</v>
      </c>
      <c r="O135" s="98">
        <v>1.0433418508897037</v>
      </c>
      <c r="P135" s="97">
        <f t="shared" si="65"/>
        <v>0</v>
      </c>
      <c r="Q135" s="4"/>
      <c r="R135" s="3"/>
      <c r="S135" s="86"/>
      <c r="T135" s="3"/>
      <c r="U135" s="9"/>
      <c r="V135" s="24">
        <f t="shared" si="43"/>
        <v>0</v>
      </c>
      <c r="W135" s="25">
        <f t="shared" si="44"/>
        <v>0</v>
      </c>
      <c r="X135" s="26">
        <f t="shared" si="45"/>
        <v>0</v>
      </c>
      <c r="Z135" s="131">
        <f t="shared" si="46"/>
        <v>0</v>
      </c>
      <c r="AA135" s="131">
        <f t="shared" si="47"/>
        <v>0</v>
      </c>
      <c r="AB135" s="132"/>
      <c r="AC135" s="139">
        <f t="shared" si="62"/>
        <v>0</v>
      </c>
      <c r="AD135" s="140">
        <f t="shared" si="66"/>
        <v>19</v>
      </c>
      <c r="AE135" s="141">
        <f t="shared" si="63"/>
        <v>0</v>
      </c>
      <c r="AF135" s="132"/>
      <c r="AG135" s="142">
        <f t="shared" si="55"/>
        <v>0</v>
      </c>
      <c r="AH135" s="146"/>
      <c r="AI135" s="132"/>
      <c r="AJ135" s="139">
        <f t="shared" si="50"/>
        <v>0</v>
      </c>
      <c r="AK135" s="132"/>
      <c r="AL135" s="132">
        <f t="shared" si="33"/>
        <v>0.45</v>
      </c>
      <c r="AN135" s="147">
        <v>323.84</v>
      </c>
      <c r="AO135" s="148">
        <f t="shared" si="57"/>
        <v>107.94666666666666</v>
      </c>
      <c r="AP135" s="148">
        <f t="shared" si="58"/>
        <v>24.288</v>
      </c>
      <c r="AQ135" s="144">
        <f t="shared" si="59"/>
        <v>61.529599999999995</v>
      </c>
      <c r="AR135" s="144">
        <f t="shared" si="60"/>
        <v>517.6042666666666</v>
      </c>
      <c r="AV135" s="143" t="e">
        <f>+#REF!</f>
        <v>#REF!</v>
      </c>
      <c r="AW135" s="130" t="e">
        <f t="shared" si="51"/>
        <v>#REF!</v>
      </c>
      <c r="AX135" s="130" t="e">
        <f t="shared" si="52"/>
        <v>#REF!</v>
      </c>
      <c r="AY135" s="144"/>
      <c r="AZ135" s="144" t="e">
        <f t="shared" si="53"/>
        <v>#REF!</v>
      </c>
    </row>
    <row r="136" spans="1:52" ht="13.5">
      <c r="A136" s="84">
        <v>39569</v>
      </c>
      <c r="B136" s="100">
        <f t="shared" si="68"/>
        <v>0</v>
      </c>
      <c r="C136" s="2"/>
      <c r="D136" s="2" t="e">
        <f t="shared" si="34"/>
        <v>#REF!</v>
      </c>
      <c r="E136" s="2">
        <f t="shared" si="67"/>
        <v>0</v>
      </c>
      <c r="F136" s="92">
        <v>22</v>
      </c>
      <c r="G136" s="92">
        <v>9</v>
      </c>
      <c r="H136" s="93">
        <f t="shared" si="36"/>
        <v>44</v>
      </c>
      <c r="I136" s="94">
        <f t="shared" si="37"/>
        <v>0</v>
      </c>
      <c r="J136" s="94">
        <f t="shared" si="38"/>
        <v>0</v>
      </c>
      <c r="K136" s="95">
        <f t="shared" si="39"/>
        <v>0</v>
      </c>
      <c r="L136" s="96">
        <f t="shared" si="40"/>
        <v>0</v>
      </c>
      <c r="M136" s="96">
        <f t="shared" si="41"/>
        <v>0</v>
      </c>
      <c r="N136" s="97">
        <f t="shared" si="42"/>
        <v>0</v>
      </c>
      <c r="O136" s="98">
        <v>1.042574516045895</v>
      </c>
      <c r="P136" s="97">
        <f t="shared" si="65"/>
        <v>0</v>
      </c>
      <c r="Q136" s="4"/>
      <c r="R136" s="3"/>
      <c r="S136" s="86"/>
      <c r="T136" s="3"/>
      <c r="U136" s="9"/>
      <c r="V136" s="24">
        <f t="shared" si="43"/>
        <v>0</v>
      </c>
      <c r="W136" s="25">
        <f t="shared" si="44"/>
        <v>0</v>
      </c>
      <c r="X136" s="26">
        <f t="shared" si="45"/>
        <v>0</v>
      </c>
      <c r="Z136" s="131">
        <f t="shared" si="46"/>
        <v>0</v>
      </c>
      <c r="AA136" s="131">
        <f t="shared" si="47"/>
        <v>0</v>
      </c>
      <c r="AB136" s="132"/>
      <c r="AC136" s="139">
        <f t="shared" si="62"/>
        <v>0</v>
      </c>
      <c r="AD136" s="140">
        <f t="shared" si="66"/>
        <v>20</v>
      </c>
      <c r="AE136" s="141">
        <f t="shared" si="63"/>
        <v>0</v>
      </c>
      <c r="AF136" s="132"/>
      <c r="AG136" s="142">
        <f t="shared" si="55"/>
        <v>0</v>
      </c>
      <c r="AH136" s="146"/>
      <c r="AI136" s="132"/>
      <c r="AJ136" s="139">
        <f t="shared" si="50"/>
        <v>0</v>
      </c>
      <c r="AK136" s="132"/>
      <c r="AL136" s="132">
        <f t="shared" si="33"/>
        <v>0.5</v>
      </c>
      <c r="AV136" s="143" t="e">
        <f>+#REF!</f>
        <v>#REF!</v>
      </c>
      <c r="AW136" s="130" t="e">
        <f t="shared" si="51"/>
        <v>#REF!</v>
      </c>
      <c r="AX136" s="130" t="e">
        <f t="shared" si="52"/>
        <v>#REF!</v>
      </c>
      <c r="AY136" s="144"/>
      <c r="AZ136" s="144" t="e">
        <f t="shared" si="53"/>
        <v>#REF!</v>
      </c>
    </row>
    <row r="137" spans="1:52" ht="13.5">
      <c r="A137" s="84">
        <v>39600</v>
      </c>
      <c r="B137" s="100">
        <f t="shared" si="68"/>
        <v>0</v>
      </c>
      <c r="C137" s="2"/>
      <c r="D137" s="2" t="e">
        <f t="shared" si="34"/>
        <v>#REF!</v>
      </c>
      <c r="E137" s="2">
        <f t="shared" si="67"/>
        <v>0</v>
      </c>
      <c r="F137" s="92">
        <v>21</v>
      </c>
      <c r="G137" s="92">
        <v>9</v>
      </c>
      <c r="H137" s="93">
        <f t="shared" si="36"/>
        <v>42</v>
      </c>
      <c r="I137" s="94">
        <f t="shared" si="37"/>
        <v>0</v>
      </c>
      <c r="J137" s="94">
        <f t="shared" si="38"/>
        <v>0</v>
      </c>
      <c r="K137" s="95">
        <f t="shared" si="39"/>
        <v>0</v>
      </c>
      <c r="L137" s="96">
        <f t="shared" si="40"/>
        <v>0</v>
      </c>
      <c r="M137" s="96">
        <f t="shared" si="41"/>
        <v>0</v>
      </c>
      <c r="N137" s="97">
        <f t="shared" si="42"/>
        <v>0</v>
      </c>
      <c r="O137" s="98">
        <v>1.0413810933129581</v>
      </c>
      <c r="P137" s="97">
        <f t="shared" si="65"/>
        <v>0</v>
      </c>
      <c r="Q137" s="4"/>
      <c r="R137" s="3"/>
      <c r="S137" s="86"/>
      <c r="T137" s="3"/>
      <c r="U137" s="9"/>
      <c r="V137" s="24">
        <f t="shared" si="43"/>
        <v>0</v>
      </c>
      <c r="W137" s="25">
        <f t="shared" si="44"/>
        <v>0</v>
      </c>
      <c r="X137" s="26">
        <f t="shared" si="45"/>
        <v>0</v>
      </c>
      <c r="Z137" s="131">
        <f t="shared" si="46"/>
        <v>0</v>
      </c>
      <c r="AA137" s="131">
        <f t="shared" si="47"/>
        <v>0</v>
      </c>
      <c r="AB137" s="132"/>
      <c r="AC137" s="139">
        <f t="shared" si="62"/>
        <v>0</v>
      </c>
      <c r="AD137" s="140">
        <f t="shared" si="66"/>
        <v>20</v>
      </c>
      <c r="AE137" s="141">
        <f t="shared" si="63"/>
        <v>0</v>
      </c>
      <c r="AF137" s="132"/>
      <c r="AG137" s="142">
        <f t="shared" si="55"/>
        <v>0</v>
      </c>
      <c r="AH137" s="146"/>
      <c r="AI137" s="132"/>
      <c r="AJ137" s="139">
        <f t="shared" si="50"/>
        <v>0</v>
      </c>
      <c r="AK137" s="132"/>
      <c r="AL137" s="132">
        <f t="shared" si="33"/>
        <v>0.5</v>
      </c>
      <c r="AV137" s="143" t="e">
        <f>+#REF!</f>
        <v>#REF!</v>
      </c>
      <c r="AW137" s="130" t="e">
        <f t="shared" si="51"/>
        <v>#REF!</v>
      </c>
      <c r="AX137" s="130" t="e">
        <f t="shared" si="52"/>
        <v>#REF!</v>
      </c>
      <c r="AY137" s="144"/>
      <c r="AZ137" s="144" t="e">
        <f t="shared" si="53"/>
        <v>#REF!</v>
      </c>
    </row>
    <row r="138" spans="1:52" ht="13.5">
      <c r="A138" s="84">
        <v>39630</v>
      </c>
      <c r="B138" s="100">
        <f t="shared" si="68"/>
        <v>0</v>
      </c>
      <c r="C138" s="2"/>
      <c r="D138" s="2" t="e">
        <f t="shared" si="34"/>
        <v>#REF!</v>
      </c>
      <c r="E138" s="2">
        <f t="shared" si="67"/>
        <v>0</v>
      </c>
      <c r="F138" s="92">
        <v>23</v>
      </c>
      <c r="G138" s="92">
        <v>8</v>
      </c>
      <c r="H138" s="93">
        <f t="shared" si="36"/>
        <v>46</v>
      </c>
      <c r="I138" s="94">
        <f t="shared" si="37"/>
        <v>0</v>
      </c>
      <c r="J138" s="94">
        <f t="shared" si="38"/>
        <v>0</v>
      </c>
      <c r="K138" s="95">
        <f t="shared" si="39"/>
        <v>0</v>
      </c>
      <c r="L138" s="96">
        <f t="shared" si="40"/>
        <v>0</v>
      </c>
      <c r="M138" s="96">
        <f t="shared" si="41"/>
        <v>0</v>
      </c>
      <c r="N138" s="97">
        <f t="shared" si="42"/>
        <v>0</v>
      </c>
      <c r="O138" s="98">
        <v>1.0393916976037447</v>
      </c>
      <c r="P138" s="97">
        <f t="shared" si="65"/>
        <v>0</v>
      </c>
      <c r="Q138" s="4"/>
      <c r="R138" s="3"/>
      <c r="S138" s="86"/>
      <c r="T138" s="3"/>
      <c r="U138" s="9"/>
      <c r="V138" s="24">
        <f t="shared" si="43"/>
        <v>0</v>
      </c>
      <c r="W138" s="25">
        <f t="shared" si="44"/>
        <v>0</v>
      </c>
      <c r="X138" s="26">
        <f t="shared" si="45"/>
        <v>0</v>
      </c>
      <c r="Z138" s="131">
        <f t="shared" si="46"/>
        <v>0</v>
      </c>
      <c r="AA138" s="131">
        <f t="shared" si="47"/>
        <v>0</v>
      </c>
      <c r="AB138" s="132"/>
      <c r="AC138" s="139">
        <f t="shared" si="62"/>
        <v>0</v>
      </c>
      <c r="AD138" s="140">
        <f t="shared" si="66"/>
        <v>20</v>
      </c>
      <c r="AE138" s="141">
        <f t="shared" si="63"/>
        <v>0</v>
      </c>
      <c r="AF138" s="132"/>
      <c r="AG138" s="142">
        <f t="shared" si="55"/>
        <v>0</v>
      </c>
      <c r="AH138" s="146"/>
      <c r="AI138" s="132"/>
      <c r="AJ138" s="139">
        <f t="shared" si="50"/>
        <v>0</v>
      </c>
      <c r="AK138" s="132"/>
      <c r="AL138" s="132">
        <f t="shared" si="33"/>
        <v>0.5</v>
      </c>
      <c r="AV138" s="143" t="e">
        <f>+#REF!</f>
        <v>#REF!</v>
      </c>
      <c r="AW138" s="130" t="e">
        <f t="shared" si="51"/>
        <v>#REF!</v>
      </c>
      <c r="AX138" s="130" t="e">
        <f t="shared" si="52"/>
        <v>#REF!</v>
      </c>
      <c r="AY138" s="144"/>
      <c r="AZ138" s="144" t="e">
        <f t="shared" si="53"/>
        <v>#REF!</v>
      </c>
    </row>
    <row r="139" spans="1:52" ht="13.5">
      <c r="A139" s="84">
        <v>39661</v>
      </c>
      <c r="B139" s="100">
        <f t="shared" si="68"/>
        <v>0</v>
      </c>
      <c r="C139" s="2"/>
      <c r="D139" s="2" t="e">
        <f t="shared" si="34"/>
        <v>#REF!</v>
      </c>
      <c r="E139" s="2">
        <f t="shared" si="67"/>
        <v>0</v>
      </c>
      <c r="F139" s="92">
        <v>21</v>
      </c>
      <c r="G139" s="92">
        <v>10</v>
      </c>
      <c r="H139" s="93">
        <f t="shared" si="36"/>
        <v>42</v>
      </c>
      <c r="I139" s="94">
        <f t="shared" si="37"/>
        <v>0</v>
      </c>
      <c r="J139" s="94">
        <f t="shared" si="38"/>
        <v>0</v>
      </c>
      <c r="K139" s="95">
        <f t="shared" si="39"/>
        <v>0</v>
      </c>
      <c r="L139" s="96">
        <f t="shared" si="40"/>
        <v>0</v>
      </c>
      <c r="M139" s="96">
        <f t="shared" si="41"/>
        <v>0</v>
      </c>
      <c r="N139" s="97">
        <f t="shared" si="42"/>
        <v>0</v>
      </c>
      <c r="O139" s="98">
        <v>1.0377582660929139</v>
      </c>
      <c r="P139" s="97">
        <f t="shared" si="65"/>
        <v>0</v>
      </c>
      <c r="Q139" s="4"/>
      <c r="R139" s="3"/>
      <c r="S139" s="86"/>
      <c r="T139" s="3"/>
      <c r="U139" s="9"/>
      <c r="V139" s="24">
        <f t="shared" si="43"/>
        <v>0</v>
      </c>
      <c r="W139" s="25">
        <f t="shared" si="44"/>
        <v>0</v>
      </c>
      <c r="X139" s="26">
        <f t="shared" si="45"/>
        <v>0</v>
      </c>
      <c r="Z139" s="131">
        <f t="shared" si="46"/>
        <v>0</v>
      </c>
      <c r="AA139" s="131">
        <f t="shared" si="47"/>
        <v>0</v>
      </c>
      <c r="AB139" s="132"/>
      <c r="AC139" s="139">
        <f t="shared" si="62"/>
        <v>0</v>
      </c>
      <c r="AD139" s="140">
        <f t="shared" si="66"/>
        <v>20</v>
      </c>
      <c r="AE139" s="141">
        <f t="shared" si="63"/>
        <v>0</v>
      </c>
      <c r="AF139" s="132"/>
      <c r="AG139" s="142">
        <f t="shared" si="55"/>
        <v>0</v>
      </c>
      <c r="AH139" s="146"/>
      <c r="AI139" s="132"/>
      <c r="AJ139" s="139">
        <f t="shared" si="50"/>
        <v>0</v>
      </c>
      <c r="AK139" s="132"/>
      <c r="AL139" s="132">
        <f t="shared" si="33"/>
        <v>0.5</v>
      </c>
      <c r="AV139" s="143" t="e">
        <f>+#REF!</f>
        <v>#REF!</v>
      </c>
      <c r="AW139" s="130" t="e">
        <f t="shared" si="51"/>
        <v>#REF!</v>
      </c>
      <c r="AX139" s="130" t="e">
        <f t="shared" si="52"/>
        <v>#REF!</v>
      </c>
      <c r="AY139" s="144"/>
      <c r="AZ139" s="144" t="e">
        <f t="shared" si="53"/>
        <v>#REF!</v>
      </c>
    </row>
    <row r="140" spans="1:52" ht="13.5">
      <c r="A140" s="84">
        <v>39692</v>
      </c>
      <c r="B140" s="100">
        <f>+B139</f>
        <v>0</v>
      </c>
      <c r="C140" s="2"/>
      <c r="D140" s="2" t="e">
        <f t="shared" si="34"/>
        <v>#REF!</v>
      </c>
      <c r="E140" s="2">
        <f t="shared" si="67"/>
        <v>0</v>
      </c>
      <c r="F140" s="92">
        <v>22</v>
      </c>
      <c r="G140" s="92">
        <v>8</v>
      </c>
      <c r="H140" s="93">
        <f t="shared" si="36"/>
        <v>44</v>
      </c>
      <c r="I140" s="94">
        <f t="shared" si="37"/>
        <v>0</v>
      </c>
      <c r="J140" s="94">
        <f t="shared" si="38"/>
        <v>0</v>
      </c>
      <c r="K140" s="95">
        <f t="shared" si="39"/>
        <v>0</v>
      </c>
      <c r="L140" s="96">
        <f t="shared" si="40"/>
        <v>0</v>
      </c>
      <c r="M140" s="96">
        <f t="shared" si="41"/>
        <v>0</v>
      </c>
      <c r="N140" s="97">
        <f t="shared" si="42"/>
        <v>0</v>
      </c>
      <c r="O140" s="98">
        <v>1.0357179018263163</v>
      </c>
      <c r="P140" s="97">
        <f t="shared" si="65"/>
        <v>0</v>
      </c>
      <c r="Q140" s="4"/>
      <c r="R140" s="3"/>
      <c r="S140" s="86"/>
      <c r="T140" s="3"/>
      <c r="U140" s="9"/>
      <c r="V140" s="24">
        <f t="shared" si="43"/>
        <v>0</v>
      </c>
      <c r="W140" s="25">
        <f t="shared" si="44"/>
        <v>0</v>
      </c>
      <c r="X140" s="26">
        <f t="shared" si="45"/>
        <v>0</v>
      </c>
      <c r="Z140" s="131">
        <f t="shared" si="46"/>
        <v>0</v>
      </c>
      <c r="AA140" s="131">
        <f t="shared" si="47"/>
        <v>0</v>
      </c>
      <c r="AB140" s="132"/>
      <c r="AC140" s="139">
        <f t="shared" si="62"/>
        <v>0</v>
      </c>
      <c r="AD140" s="140">
        <f t="shared" si="66"/>
        <v>20</v>
      </c>
      <c r="AE140" s="141">
        <f t="shared" si="63"/>
        <v>0</v>
      </c>
      <c r="AF140" s="132"/>
      <c r="AG140" s="142">
        <f t="shared" si="55"/>
        <v>0</v>
      </c>
      <c r="AH140" s="146"/>
      <c r="AI140" s="132"/>
      <c r="AJ140" s="139">
        <f t="shared" si="50"/>
        <v>0</v>
      </c>
      <c r="AK140" s="132"/>
      <c r="AL140" s="132">
        <f t="shared" si="33"/>
        <v>0.5</v>
      </c>
      <c r="AV140" s="143" t="e">
        <f>+#REF!</f>
        <v>#REF!</v>
      </c>
      <c r="AW140" s="130" t="e">
        <f t="shared" si="51"/>
        <v>#REF!</v>
      </c>
      <c r="AX140" s="130" t="e">
        <f t="shared" si="52"/>
        <v>#REF!</v>
      </c>
      <c r="AY140" s="144"/>
      <c r="AZ140" s="144" t="e">
        <f t="shared" si="53"/>
        <v>#REF!</v>
      </c>
    </row>
    <row r="141" spans="1:52" ht="13.5">
      <c r="A141" s="84">
        <v>39722</v>
      </c>
      <c r="B141" s="100">
        <f t="shared" si="68"/>
        <v>0</v>
      </c>
      <c r="C141" s="2"/>
      <c r="D141" s="2" t="e">
        <f t="shared" si="34"/>
        <v>#REF!</v>
      </c>
      <c r="E141" s="2">
        <f t="shared" si="67"/>
        <v>0</v>
      </c>
      <c r="F141" s="92">
        <v>23</v>
      </c>
      <c r="G141" s="92">
        <v>8</v>
      </c>
      <c r="H141" s="93">
        <f t="shared" si="36"/>
        <v>46</v>
      </c>
      <c r="I141" s="94">
        <f t="shared" si="37"/>
        <v>0</v>
      </c>
      <c r="J141" s="94">
        <f t="shared" si="38"/>
        <v>0</v>
      </c>
      <c r="K141" s="95">
        <f t="shared" si="39"/>
        <v>0</v>
      </c>
      <c r="L141" s="96">
        <f t="shared" si="40"/>
        <v>0</v>
      </c>
      <c r="M141" s="96">
        <f t="shared" si="41"/>
        <v>0</v>
      </c>
      <c r="N141" s="97">
        <f t="shared" si="42"/>
        <v>0</v>
      </c>
      <c r="O141" s="98">
        <v>1.033128880850904</v>
      </c>
      <c r="P141" s="97">
        <f t="shared" si="65"/>
        <v>0</v>
      </c>
      <c r="Q141" s="4"/>
      <c r="R141" s="3"/>
      <c r="S141" s="86"/>
      <c r="T141" s="3"/>
      <c r="U141" s="9"/>
      <c r="V141" s="24">
        <f t="shared" si="43"/>
        <v>0</v>
      </c>
      <c r="W141" s="25">
        <f t="shared" si="44"/>
        <v>0</v>
      </c>
      <c r="X141" s="26">
        <f t="shared" si="45"/>
        <v>0</v>
      </c>
      <c r="Z141" s="131">
        <f t="shared" si="46"/>
        <v>0</v>
      </c>
      <c r="AA141" s="131">
        <f t="shared" si="47"/>
        <v>0</v>
      </c>
      <c r="AB141" s="132"/>
      <c r="AC141" s="139">
        <f t="shared" si="62"/>
        <v>0</v>
      </c>
      <c r="AD141" s="140">
        <f t="shared" si="66"/>
        <v>20</v>
      </c>
      <c r="AE141" s="141">
        <f t="shared" si="63"/>
        <v>0</v>
      </c>
      <c r="AF141" s="132"/>
      <c r="AG141" s="142">
        <f t="shared" si="55"/>
        <v>0</v>
      </c>
      <c r="AH141" s="146"/>
      <c r="AI141" s="132"/>
      <c r="AJ141" s="139">
        <f t="shared" si="50"/>
        <v>0</v>
      </c>
      <c r="AK141" s="132"/>
      <c r="AL141" s="132">
        <f t="shared" si="33"/>
        <v>0.5</v>
      </c>
      <c r="AV141" s="143" t="e">
        <f>+#REF!</f>
        <v>#REF!</v>
      </c>
      <c r="AW141" s="130" t="e">
        <f t="shared" si="51"/>
        <v>#REF!</v>
      </c>
      <c r="AX141" s="130" t="e">
        <f t="shared" si="52"/>
        <v>#REF!</v>
      </c>
      <c r="AY141" s="144"/>
      <c r="AZ141" s="144" t="e">
        <f t="shared" si="53"/>
        <v>#REF!</v>
      </c>
    </row>
    <row r="142" spans="1:52" ht="13.5">
      <c r="A142" s="84">
        <v>39753</v>
      </c>
      <c r="B142" s="100">
        <f t="shared" si="68"/>
        <v>0</v>
      </c>
      <c r="C142" s="2"/>
      <c r="D142" s="2" t="e">
        <f t="shared" si="34"/>
        <v>#REF!</v>
      </c>
      <c r="E142" s="2">
        <f t="shared" si="67"/>
        <v>0</v>
      </c>
      <c r="F142" s="92">
        <v>20</v>
      </c>
      <c r="G142" s="92">
        <v>10</v>
      </c>
      <c r="H142" s="93">
        <f t="shared" si="36"/>
        <v>40</v>
      </c>
      <c r="I142" s="94">
        <f t="shared" si="37"/>
        <v>0</v>
      </c>
      <c r="J142" s="94">
        <f t="shared" si="38"/>
        <v>0</v>
      </c>
      <c r="K142" s="95">
        <f t="shared" si="39"/>
        <v>0</v>
      </c>
      <c r="L142" s="96">
        <f t="shared" si="40"/>
        <v>0</v>
      </c>
      <c r="M142" s="96">
        <f t="shared" si="41"/>
        <v>0</v>
      </c>
      <c r="N142" s="97">
        <f t="shared" si="42"/>
        <v>0</v>
      </c>
      <c r="O142" s="98">
        <v>1.0314599786055192</v>
      </c>
      <c r="P142" s="97">
        <f t="shared" si="65"/>
        <v>0</v>
      </c>
      <c r="Q142" s="4"/>
      <c r="R142" s="3"/>
      <c r="S142" s="86"/>
      <c r="T142" s="3"/>
      <c r="U142" s="9"/>
      <c r="V142" s="24">
        <f t="shared" si="43"/>
        <v>0</v>
      </c>
      <c r="W142" s="25">
        <f t="shared" si="44"/>
        <v>0</v>
      </c>
      <c r="X142" s="26">
        <f t="shared" si="45"/>
        <v>0</v>
      </c>
      <c r="Z142" s="131">
        <f t="shared" si="46"/>
        <v>0</v>
      </c>
      <c r="AA142" s="131">
        <f t="shared" si="47"/>
        <v>0</v>
      </c>
      <c r="AB142" s="132"/>
      <c r="AC142" s="139">
        <f t="shared" si="62"/>
        <v>0</v>
      </c>
      <c r="AD142" s="140">
        <f t="shared" si="66"/>
        <v>20</v>
      </c>
      <c r="AE142" s="141">
        <f t="shared" si="63"/>
        <v>0</v>
      </c>
      <c r="AF142" s="132"/>
      <c r="AG142" s="142">
        <f t="shared" si="55"/>
        <v>0</v>
      </c>
      <c r="AH142" s="146"/>
      <c r="AI142" s="132"/>
      <c r="AJ142" s="139">
        <f t="shared" si="50"/>
        <v>0</v>
      </c>
      <c r="AK142" s="132"/>
      <c r="AL142" s="132">
        <f t="shared" si="33"/>
        <v>0.5</v>
      </c>
      <c r="AV142" s="143" t="e">
        <f>+#REF!</f>
        <v>#REF!</v>
      </c>
      <c r="AW142" s="130" t="e">
        <f t="shared" si="51"/>
        <v>#REF!</v>
      </c>
      <c r="AX142" s="130" t="e">
        <f t="shared" si="52"/>
        <v>#REF!</v>
      </c>
      <c r="AY142" s="144"/>
      <c r="AZ142" s="144" t="e">
        <f t="shared" si="53"/>
        <v>#REF!</v>
      </c>
    </row>
    <row r="143" spans="1:52" ht="13.5">
      <c r="A143" s="84">
        <v>39783</v>
      </c>
      <c r="B143" s="100">
        <f t="shared" si="68"/>
        <v>0</v>
      </c>
      <c r="C143" s="2"/>
      <c r="D143" s="2" t="e">
        <f t="shared" si="34"/>
        <v>#REF!</v>
      </c>
      <c r="E143" s="2">
        <f t="shared" si="67"/>
        <v>0</v>
      </c>
      <c r="F143" s="92">
        <v>23</v>
      </c>
      <c r="G143" s="92">
        <v>8</v>
      </c>
      <c r="H143" s="93">
        <f t="shared" si="36"/>
        <v>46</v>
      </c>
      <c r="I143" s="94">
        <f t="shared" si="37"/>
        <v>0</v>
      </c>
      <c r="J143" s="94">
        <f t="shared" si="38"/>
        <v>0</v>
      </c>
      <c r="K143" s="95">
        <f t="shared" si="39"/>
        <v>0</v>
      </c>
      <c r="L143" s="96">
        <f t="shared" si="40"/>
        <v>0</v>
      </c>
      <c r="M143" s="96">
        <f t="shared" si="41"/>
        <v>0</v>
      </c>
      <c r="N143" s="97">
        <f t="shared" si="42"/>
        <v>0</v>
      </c>
      <c r="O143" s="98">
        <v>1.0292481243862148</v>
      </c>
      <c r="P143" s="97">
        <f t="shared" si="65"/>
        <v>0</v>
      </c>
      <c r="Q143" s="4"/>
      <c r="R143" s="3"/>
      <c r="S143" s="86"/>
      <c r="T143" s="3"/>
      <c r="U143" s="9"/>
      <c r="V143" s="24">
        <f t="shared" si="43"/>
        <v>0</v>
      </c>
      <c r="W143" s="25">
        <f t="shared" si="44"/>
        <v>0</v>
      </c>
      <c r="X143" s="26">
        <f t="shared" si="45"/>
        <v>0</v>
      </c>
      <c r="Z143" s="131">
        <f t="shared" si="46"/>
        <v>0</v>
      </c>
      <c r="AA143" s="131">
        <f t="shared" si="47"/>
        <v>0</v>
      </c>
      <c r="AB143" s="132"/>
      <c r="AC143" s="139">
        <f t="shared" si="62"/>
        <v>0</v>
      </c>
      <c r="AD143" s="140">
        <f t="shared" si="66"/>
        <v>20</v>
      </c>
      <c r="AE143" s="141">
        <f t="shared" si="63"/>
        <v>0</v>
      </c>
      <c r="AF143" s="132"/>
      <c r="AG143" s="142">
        <f t="shared" si="55"/>
        <v>0</v>
      </c>
      <c r="AH143" s="145"/>
      <c r="AI143" s="132"/>
      <c r="AJ143" s="139">
        <f t="shared" si="50"/>
        <v>0</v>
      </c>
      <c r="AK143" s="132"/>
      <c r="AL143" s="132">
        <f t="shared" si="33"/>
        <v>0.5</v>
      </c>
      <c r="AV143" s="143" t="e">
        <f>+#REF!</f>
        <v>#REF!</v>
      </c>
      <c r="AW143" s="130" t="e">
        <f t="shared" si="51"/>
        <v>#REF!</v>
      </c>
      <c r="AX143" s="130" t="e">
        <f t="shared" si="52"/>
        <v>#REF!</v>
      </c>
      <c r="AY143" s="144"/>
      <c r="AZ143" s="144" t="e">
        <f t="shared" si="53"/>
        <v>#REF!</v>
      </c>
    </row>
    <row r="144" spans="1:52" ht="13.5">
      <c r="A144" s="84" t="s">
        <v>2</v>
      </c>
      <c r="B144" s="100">
        <f t="shared" si="68"/>
        <v>0</v>
      </c>
      <c r="C144" s="2"/>
      <c r="D144" s="2" t="e">
        <f t="shared" si="34"/>
        <v>#REF!</v>
      </c>
      <c r="E144" s="2">
        <f t="shared" si="67"/>
        <v>0</v>
      </c>
      <c r="F144" s="92">
        <v>23</v>
      </c>
      <c r="G144" s="92">
        <v>8</v>
      </c>
      <c r="H144" s="93">
        <f t="shared" si="36"/>
        <v>46</v>
      </c>
      <c r="I144" s="94">
        <f t="shared" si="37"/>
        <v>0</v>
      </c>
      <c r="J144" s="94">
        <f t="shared" si="38"/>
        <v>0</v>
      </c>
      <c r="K144" s="95">
        <f t="shared" si="39"/>
        <v>0</v>
      </c>
      <c r="L144" s="96">
        <f t="shared" si="40"/>
        <v>0</v>
      </c>
      <c r="M144" s="96">
        <f t="shared" si="41"/>
        <v>0</v>
      </c>
      <c r="N144" s="97">
        <f t="shared" si="42"/>
        <v>0</v>
      </c>
      <c r="O144" s="98">
        <v>1.0292481243862148</v>
      </c>
      <c r="P144" s="97">
        <f t="shared" si="65"/>
        <v>0</v>
      </c>
      <c r="Q144" s="4"/>
      <c r="R144" s="3"/>
      <c r="S144" s="86"/>
      <c r="T144" s="3"/>
      <c r="U144" s="9"/>
      <c r="V144" s="24">
        <f t="shared" si="43"/>
        <v>0</v>
      </c>
      <c r="W144" s="25">
        <f t="shared" si="44"/>
        <v>0</v>
      </c>
      <c r="X144" s="26">
        <f t="shared" si="45"/>
        <v>0</v>
      </c>
      <c r="Z144" s="131">
        <f t="shared" si="46"/>
        <v>0</v>
      </c>
      <c r="AA144" s="131">
        <f t="shared" si="47"/>
        <v>0</v>
      </c>
      <c r="AB144" s="132"/>
      <c r="AC144" s="139">
        <f t="shared" si="62"/>
        <v>0</v>
      </c>
      <c r="AD144" s="140">
        <f>+AD143</f>
        <v>20</v>
      </c>
      <c r="AE144" s="141">
        <f t="shared" si="63"/>
        <v>0</v>
      </c>
      <c r="AF144" s="132"/>
      <c r="AG144" s="142">
        <f t="shared" si="55"/>
        <v>0</v>
      </c>
      <c r="AH144" s="145"/>
      <c r="AI144" s="132"/>
      <c r="AJ144" s="139">
        <f t="shared" si="50"/>
        <v>0</v>
      </c>
      <c r="AK144" s="132"/>
      <c r="AL144" s="132">
        <f t="shared" si="33"/>
        <v>0.5</v>
      </c>
      <c r="AV144" s="143" t="e">
        <f>+#REF!</f>
        <v>#REF!</v>
      </c>
      <c r="AW144" s="130" t="e">
        <f t="shared" si="51"/>
        <v>#REF!</v>
      </c>
      <c r="AX144" s="130" t="e">
        <f t="shared" si="52"/>
        <v>#REF!</v>
      </c>
      <c r="AY144" s="144"/>
      <c r="AZ144" s="144" t="e">
        <f t="shared" si="53"/>
        <v>#REF!</v>
      </c>
    </row>
    <row r="145" spans="1:52" ht="13.5">
      <c r="A145" s="84">
        <v>39814</v>
      </c>
      <c r="B145" s="100">
        <f t="shared" si="68"/>
        <v>0</v>
      </c>
      <c r="C145" s="2"/>
      <c r="D145" s="2" t="e">
        <f t="shared" si="34"/>
        <v>#REF!</v>
      </c>
      <c r="E145" s="2">
        <f t="shared" si="67"/>
        <v>0</v>
      </c>
      <c r="F145" s="92">
        <v>22</v>
      </c>
      <c r="G145" s="92">
        <v>9</v>
      </c>
      <c r="H145" s="93">
        <f t="shared" si="36"/>
        <v>44</v>
      </c>
      <c r="I145" s="94">
        <f t="shared" si="37"/>
        <v>0</v>
      </c>
      <c r="J145" s="94">
        <f t="shared" si="38"/>
        <v>0</v>
      </c>
      <c r="K145" s="95">
        <f t="shared" si="39"/>
        <v>0</v>
      </c>
      <c r="L145" s="96">
        <f t="shared" si="40"/>
        <v>0</v>
      </c>
      <c r="M145" s="96">
        <f t="shared" si="41"/>
        <v>0</v>
      </c>
      <c r="N145" s="97">
        <f t="shared" si="42"/>
        <v>0</v>
      </c>
      <c r="O145" s="98">
        <v>1.0273577860598644</v>
      </c>
      <c r="P145" s="97">
        <f t="shared" si="65"/>
        <v>0</v>
      </c>
      <c r="Q145" s="4"/>
      <c r="R145" s="3"/>
      <c r="S145" s="86"/>
      <c r="T145" s="3"/>
      <c r="U145" s="9"/>
      <c r="V145" s="24">
        <f t="shared" si="43"/>
        <v>0</v>
      </c>
      <c r="W145" s="25">
        <f t="shared" si="44"/>
        <v>0</v>
      </c>
      <c r="X145" s="26">
        <f t="shared" si="45"/>
        <v>0</v>
      </c>
      <c r="Z145" s="131">
        <f t="shared" si="46"/>
        <v>0</v>
      </c>
      <c r="AA145" s="131">
        <f t="shared" si="47"/>
        <v>0</v>
      </c>
      <c r="AB145" s="132"/>
      <c r="AC145" s="139">
        <f t="shared" si="62"/>
        <v>0</v>
      </c>
      <c r="AD145" s="140">
        <f aca="true" t="shared" si="69" ref="AD145:AD156">INT((A145-$B$8)/364)</f>
        <v>20</v>
      </c>
      <c r="AE145" s="141">
        <f t="shared" si="63"/>
        <v>0</v>
      </c>
      <c r="AF145" s="132"/>
      <c r="AG145" s="142">
        <f t="shared" si="55"/>
        <v>0</v>
      </c>
      <c r="AH145" s="145">
        <f>+AC145/30*5</f>
        <v>0</v>
      </c>
      <c r="AI145" s="132"/>
      <c r="AJ145" s="139">
        <f t="shared" si="50"/>
        <v>0</v>
      </c>
      <c r="AK145" s="132"/>
      <c r="AL145" s="132">
        <f t="shared" si="33"/>
        <v>0.5</v>
      </c>
      <c r="AV145" s="143" t="e">
        <f>+#REF!</f>
        <v>#REF!</v>
      </c>
      <c r="AW145" s="130" t="e">
        <f t="shared" si="51"/>
        <v>#REF!</v>
      </c>
      <c r="AX145" s="130" t="e">
        <f t="shared" si="52"/>
        <v>#REF!</v>
      </c>
      <c r="AY145" s="144"/>
      <c r="AZ145" s="144" t="e">
        <f t="shared" si="53"/>
        <v>#REF!</v>
      </c>
    </row>
    <row r="146" spans="1:52" ht="13.5">
      <c r="A146" s="84">
        <v>39845</v>
      </c>
      <c r="B146" s="100">
        <f t="shared" si="68"/>
        <v>0</v>
      </c>
      <c r="C146" s="2"/>
      <c r="D146" s="2" t="e">
        <f t="shared" si="34"/>
        <v>#REF!</v>
      </c>
      <c r="E146" s="2">
        <f t="shared" si="67"/>
        <v>0</v>
      </c>
      <c r="F146" s="92">
        <v>20</v>
      </c>
      <c r="G146" s="92">
        <v>8</v>
      </c>
      <c r="H146" s="93">
        <f t="shared" si="36"/>
        <v>40</v>
      </c>
      <c r="I146" s="94">
        <f t="shared" si="37"/>
        <v>0</v>
      </c>
      <c r="J146" s="94">
        <f t="shared" si="38"/>
        <v>0</v>
      </c>
      <c r="K146" s="95">
        <f t="shared" si="39"/>
        <v>0</v>
      </c>
      <c r="L146" s="96">
        <f t="shared" si="40"/>
        <v>0</v>
      </c>
      <c r="M146" s="96">
        <f t="shared" si="41"/>
        <v>0</v>
      </c>
      <c r="N146" s="97">
        <f t="shared" si="42"/>
        <v>0</v>
      </c>
      <c r="O146" s="98">
        <v>1.0268946565697512</v>
      </c>
      <c r="P146" s="97">
        <f t="shared" si="65"/>
        <v>0</v>
      </c>
      <c r="Q146" s="4"/>
      <c r="R146" s="3"/>
      <c r="S146" s="86"/>
      <c r="T146" s="3"/>
      <c r="U146" s="9"/>
      <c r="V146" s="24">
        <f t="shared" si="43"/>
        <v>0</v>
      </c>
      <c r="W146" s="25">
        <f t="shared" si="44"/>
        <v>0</v>
      </c>
      <c r="X146" s="26">
        <f t="shared" si="45"/>
        <v>0</v>
      </c>
      <c r="Z146" s="131">
        <f t="shared" si="46"/>
        <v>0</v>
      </c>
      <c r="AA146" s="131">
        <f t="shared" si="47"/>
        <v>0</v>
      </c>
      <c r="AB146" s="132"/>
      <c r="AC146" s="139">
        <f t="shared" si="62"/>
        <v>0</v>
      </c>
      <c r="AD146" s="140">
        <f t="shared" si="69"/>
        <v>20</v>
      </c>
      <c r="AE146" s="141">
        <f t="shared" si="63"/>
        <v>0</v>
      </c>
      <c r="AF146" s="132"/>
      <c r="AG146" s="142">
        <f t="shared" si="55"/>
        <v>0</v>
      </c>
      <c r="AH146" s="142"/>
      <c r="AI146" s="132"/>
      <c r="AJ146" s="139">
        <f t="shared" si="50"/>
        <v>0</v>
      </c>
      <c r="AK146" s="132"/>
      <c r="AL146" s="132">
        <f t="shared" si="33"/>
        <v>0.5</v>
      </c>
      <c r="AV146" s="143" t="e">
        <f>+#REF!</f>
        <v>#REF!</v>
      </c>
      <c r="AW146" s="130" t="e">
        <f t="shared" si="51"/>
        <v>#REF!</v>
      </c>
      <c r="AX146" s="130" t="e">
        <f t="shared" si="52"/>
        <v>#REF!</v>
      </c>
      <c r="AY146" s="144"/>
      <c r="AZ146" s="144" t="e">
        <f t="shared" si="53"/>
        <v>#REF!</v>
      </c>
    </row>
    <row r="147" spans="1:52" ht="13.5">
      <c r="A147" s="84">
        <v>39873</v>
      </c>
      <c r="B147" s="100">
        <f t="shared" si="68"/>
        <v>0</v>
      </c>
      <c r="C147" s="2"/>
      <c r="D147" s="2" t="e">
        <f t="shared" si="34"/>
        <v>#REF!</v>
      </c>
      <c r="E147" s="2">
        <f t="shared" si="67"/>
        <v>0</v>
      </c>
      <c r="F147" s="92">
        <v>22</v>
      </c>
      <c r="G147" s="92">
        <v>9</v>
      </c>
      <c r="H147" s="93">
        <f t="shared" si="36"/>
        <v>44</v>
      </c>
      <c r="I147" s="94">
        <f t="shared" si="37"/>
        <v>0</v>
      </c>
      <c r="J147" s="94">
        <f t="shared" si="38"/>
        <v>0</v>
      </c>
      <c r="K147" s="95">
        <f t="shared" si="39"/>
        <v>0</v>
      </c>
      <c r="L147" s="96">
        <f t="shared" si="40"/>
        <v>0</v>
      </c>
      <c r="M147" s="96">
        <f t="shared" si="41"/>
        <v>0</v>
      </c>
      <c r="N147" s="97">
        <f t="shared" si="42"/>
        <v>0</v>
      </c>
      <c r="O147" s="98">
        <v>1.0254201024624099</v>
      </c>
      <c r="P147" s="97">
        <f t="shared" si="65"/>
        <v>0</v>
      </c>
      <c r="Q147" s="4"/>
      <c r="R147" s="3"/>
      <c r="S147" s="86"/>
      <c r="T147" s="3"/>
      <c r="U147" s="9"/>
      <c r="V147" s="24">
        <f t="shared" si="43"/>
        <v>0</v>
      </c>
      <c r="W147" s="25">
        <f t="shared" si="44"/>
        <v>0</v>
      </c>
      <c r="X147" s="26">
        <f t="shared" si="45"/>
        <v>0</v>
      </c>
      <c r="Z147" s="131">
        <f t="shared" si="46"/>
        <v>0</v>
      </c>
      <c r="AA147" s="131">
        <f t="shared" si="47"/>
        <v>0</v>
      </c>
      <c r="AB147" s="132"/>
      <c r="AC147" s="139">
        <f t="shared" si="62"/>
        <v>0</v>
      </c>
      <c r="AD147" s="140">
        <f t="shared" si="69"/>
        <v>20</v>
      </c>
      <c r="AE147" s="141">
        <f t="shared" si="63"/>
        <v>0</v>
      </c>
      <c r="AF147" s="132"/>
      <c r="AG147" s="142">
        <f t="shared" si="55"/>
        <v>0</v>
      </c>
      <c r="AH147" s="146"/>
      <c r="AI147" s="132"/>
      <c r="AJ147" s="139">
        <f t="shared" si="50"/>
        <v>0</v>
      </c>
      <c r="AK147" s="132"/>
      <c r="AL147" s="132">
        <f t="shared" si="33"/>
        <v>0.5</v>
      </c>
      <c r="AV147" s="143" t="e">
        <f>+#REF!</f>
        <v>#REF!</v>
      </c>
      <c r="AW147" s="130" t="e">
        <f t="shared" si="51"/>
        <v>#REF!</v>
      </c>
      <c r="AX147" s="130" t="e">
        <f t="shared" si="52"/>
        <v>#REF!</v>
      </c>
      <c r="AY147" s="144"/>
      <c r="AZ147" s="144" t="e">
        <f t="shared" si="53"/>
        <v>#REF!</v>
      </c>
    </row>
    <row r="148" spans="1:52" ht="13.5">
      <c r="A148" s="84">
        <v>39904</v>
      </c>
      <c r="B148" s="100">
        <f t="shared" si="68"/>
        <v>0</v>
      </c>
      <c r="C148" s="2"/>
      <c r="D148" s="2" t="e">
        <f t="shared" si="34"/>
        <v>#REF!</v>
      </c>
      <c r="E148" s="2">
        <f t="shared" si="67"/>
        <v>0</v>
      </c>
      <c r="F148" s="92">
        <v>22</v>
      </c>
      <c r="G148" s="92">
        <v>8</v>
      </c>
      <c r="H148" s="93">
        <f t="shared" si="36"/>
        <v>44</v>
      </c>
      <c r="I148" s="94">
        <f t="shared" si="37"/>
        <v>0</v>
      </c>
      <c r="J148" s="94">
        <f t="shared" si="38"/>
        <v>0</v>
      </c>
      <c r="K148" s="95">
        <f t="shared" si="39"/>
        <v>0</v>
      </c>
      <c r="L148" s="96">
        <f t="shared" si="40"/>
        <v>0</v>
      </c>
      <c r="M148" s="96">
        <f t="shared" si="41"/>
        <v>0</v>
      </c>
      <c r="N148" s="97">
        <f t="shared" si="42"/>
        <v>0</v>
      </c>
      <c r="O148" s="98">
        <v>1.0249547729954693</v>
      </c>
      <c r="P148" s="97">
        <f t="shared" si="65"/>
        <v>0</v>
      </c>
      <c r="Q148" s="4"/>
      <c r="R148" s="3"/>
      <c r="S148" s="86"/>
      <c r="T148" s="3"/>
      <c r="U148" s="9"/>
      <c r="V148" s="24">
        <f t="shared" si="43"/>
        <v>0</v>
      </c>
      <c r="W148" s="25">
        <f t="shared" si="44"/>
        <v>0</v>
      </c>
      <c r="X148" s="26">
        <f t="shared" si="45"/>
        <v>0</v>
      </c>
      <c r="Z148" s="131">
        <f t="shared" si="46"/>
        <v>0</v>
      </c>
      <c r="AA148" s="131">
        <f t="shared" si="47"/>
        <v>0</v>
      </c>
      <c r="AB148" s="132"/>
      <c r="AC148" s="139">
        <f t="shared" si="62"/>
        <v>0</v>
      </c>
      <c r="AD148" s="140">
        <f t="shared" si="69"/>
        <v>20</v>
      </c>
      <c r="AE148" s="141">
        <f t="shared" si="63"/>
        <v>0</v>
      </c>
      <c r="AF148" s="132"/>
      <c r="AG148" s="142">
        <f t="shared" si="55"/>
        <v>0</v>
      </c>
      <c r="AH148" s="146"/>
      <c r="AI148" s="132"/>
      <c r="AJ148" s="139">
        <f t="shared" si="50"/>
        <v>0</v>
      </c>
      <c r="AK148" s="132"/>
      <c r="AL148" s="132">
        <f t="shared" si="33"/>
        <v>0.5</v>
      </c>
      <c r="AV148" s="143" t="e">
        <f>+#REF!</f>
        <v>#REF!</v>
      </c>
      <c r="AW148" s="130" t="e">
        <f t="shared" si="51"/>
        <v>#REF!</v>
      </c>
      <c r="AX148" s="130" t="e">
        <f t="shared" si="52"/>
        <v>#REF!</v>
      </c>
      <c r="AY148" s="144"/>
      <c r="AZ148" s="144" t="e">
        <f t="shared" si="53"/>
        <v>#REF!</v>
      </c>
    </row>
    <row r="149" spans="1:52" ht="13.5">
      <c r="A149" s="84">
        <v>39934</v>
      </c>
      <c r="B149" s="100">
        <f t="shared" si="68"/>
        <v>0</v>
      </c>
      <c r="C149" s="2"/>
      <c r="D149" s="2" t="e">
        <f t="shared" si="34"/>
        <v>#REF!</v>
      </c>
      <c r="E149" s="2">
        <f t="shared" si="67"/>
        <v>0</v>
      </c>
      <c r="F149" s="92">
        <v>21</v>
      </c>
      <c r="G149" s="92">
        <v>10</v>
      </c>
      <c r="H149" s="93">
        <f t="shared" si="36"/>
        <v>42</v>
      </c>
      <c r="I149" s="94">
        <f t="shared" si="37"/>
        <v>0</v>
      </c>
      <c r="J149" s="94">
        <f t="shared" si="38"/>
        <v>0</v>
      </c>
      <c r="K149" s="95">
        <f t="shared" si="39"/>
        <v>0</v>
      </c>
      <c r="L149" s="96">
        <f t="shared" si="40"/>
        <v>0</v>
      </c>
      <c r="M149" s="96">
        <f t="shared" si="41"/>
        <v>0</v>
      </c>
      <c r="N149" s="97">
        <f t="shared" si="42"/>
        <v>0</v>
      </c>
      <c r="O149" s="98">
        <v>1.0244947748415667</v>
      </c>
      <c r="P149" s="97">
        <f t="shared" si="65"/>
        <v>0</v>
      </c>
      <c r="Q149" s="4"/>
      <c r="R149" s="3"/>
      <c r="S149" s="86"/>
      <c r="T149" s="3"/>
      <c r="U149" s="9"/>
      <c r="V149" s="24">
        <f t="shared" si="43"/>
        <v>0</v>
      </c>
      <c r="W149" s="25">
        <f t="shared" si="44"/>
        <v>0</v>
      </c>
      <c r="X149" s="26">
        <f t="shared" si="45"/>
        <v>0</v>
      </c>
      <c r="Z149" s="131">
        <f t="shared" si="46"/>
        <v>0</v>
      </c>
      <c r="AA149" s="131">
        <f t="shared" si="47"/>
        <v>0</v>
      </c>
      <c r="AB149" s="132"/>
      <c r="AC149" s="139">
        <f t="shared" si="62"/>
        <v>0</v>
      </c>
      <c r="AD149" s="140">
        <f t="shared" si="69"/>
        <v>21</v>
      </c>
      <c r="AE149" s="141">
        <f t="shared" si="63"/>
        <v>0</v>
      </c>
      <c r="AF149" s="132"/>
      <c r="AG149" s="142">
        <f t="shared" si="55"/>
        <v>0</v>
      </c>
      <c r="AH149" s="146"/>
      <c r="AI149" s="132"/>
      <c r="AJ149" s="139">
        <f t="shared" si="50"/>
        <v>0</v>
      </c>
      <c r="AK149" s="132"/>
      <c r="AL149" s="132">
        <f t="shared" si="33"/>
        <v>0.5</v>
      </c>
      <c r="AV149" s="143" t="e">
        <f>+#REF!</f>
        <v>#REF!</v>
      </c>
      <c r="AW149" s="130" t="e">
        <f t="shared" si="51"/>
        <v>#REF!</v>
      </c>
      <c r="AX149" s="130" t="e">
        <f t="shared" si="52"/>
        <v>#REF!</v>
      </c>
      <c r="AY149" s="144"/>
      <c r="AZ149" s="144" t="e">
        <f t="shared" si="53"/>
        <v>#REF!</v>
      </c>
    </row>
    <row r="150" spans="1:52" ht="13.5">
      <c r="A150" s="84">
        <v>39965</v>
      </c>
      <c r="B150" s="100">
        <f t="shared" si="68"/>
        <v>0</v>
      </c>
      <c r="C150" s="2"/>
      <c r="D150" s="2" t="e">
        <f t="shared" si="34"/>
        <v>#REF!</v>
      </c>
      <c r="E150" s="2">
        <f t="shared" si="67"/>
        <v>0</v>
      </c>
      <c r="F150" s="92">
        <v>22</v>
      </c>
      <c r="G150" s="92">
        <v>8</v>
      </c>
      <c r="H150" s="93">
        <f t="shared" si="36"/>
        <v>44</v>
      </c>
      <c r="I150" s="94">
        <f t="shared" si="37"/>
        <v>0</v>
      </c>
      <c r="J150" s="94">
        <f t="shared" si="38"/>
        <v>0</v>
      </c>
      <c r="K150" s="95">
        <f t="shared" si="39"/>
        <v>0</v>
      </c>
      <c r="L150" s="96">
        <f t="shared" si="40"/>
        <v>0</v>
      </c>
      <c r="M150" s="96">
        <f t="shared" si="41"/>
        <v>0</v>
      </c>
      <c r="N150" s="97">
        <f t="shared" si="42"/>
        <v>0</v>
      </c>
      <c r="O150" s="98">
        <v>1.023823146857228</v>
      </c>
      <c r="P150" s="97">
        <f t="shared" si="65"/>
        <v>0</v>
      </c>
      <c r="Q150" s="4"/>
      <c r="R150" s="3"/>
      <c r="S150" s="86"/>
      <c r="T150" s="3"/>
      <c r="U150" s="9"/>
      <c r="V150" s="24">
        <f t="shared" si="43"/>
        <v>0</v>
      </c>
      <c r="W150" s="25">
        <f t="shared" si="44"/>
        <v>0</v>
      </c>
      <c r="X150" s="26">
        <f t="shared" si="45"/>
        <v>0</v>
      </c>
      <c r="Z150" s="131">
        <f t="shared" si="46"/>
        <v>0</v>
      </c>
      <c r="AA150" s="131">
        <f t="shared" si="47"/>
        <v>0</v>
      </c>
      <c r="AB150" s="132"/>
      <c r="AC150" s="139">
        <f t="shared" si="62"/>
        <v>0</v>
      </c>
      <c r="AD150" s="140">
        <f t="shared" si="69"/>
        <v>21</v>
      </c>
      <c r="AE150" s="141">
        <f t="shared" si="63"/>
        <v>0</v>
      </c>
      <c r="AF150" s="132"/>
      <c r="AG150" s="142">
        <f t="shared" si="55"/>
        <v>0</v>
      </c>
      <c r="AH150" s="146"/>
      <c r="AI150" s="132"/>
      <c r="AJ150" s="139">
        <f t="shared" si="50"/>
        <v>0</v>
      </c>
      <c r="AK150" s="132"/>
      <c r="AL150" s="132">
        <f t="shared" si="33"/>
        <v>0.5</v>
      </c>
      <c r="AV150" s="143" t="e">
        <f>+#REF!</f>
        <v>#REF!</v>
      </c>
      <c r="AW150" s="130" t="e">
        <f t="shared" si="51"/>
        <v>#REF!</v>
      </c>
      <c r="AX150" s="130" t="e">
        <f t="shared" si="52"/>
        <v>#REF!</v>
      </c>
      <c r="AY150" s="144"/>
      <c r="AZ150" s="144" t="e">
        <f t="shared" si="53"/>
        <v>#REF!</v>
      </c>
    </row>
    <row r="151" spans="1:52" ht="13.5">
      <c r="A151" s="84">
        <v>39995</v>
      </c>
      <c r="B151" s="100">
        <f t="shared" si="68"/>
        <v>0</v>
      </c>
      <c r="C151" s="2"/>
      <c r="D151" s="2" t="e">
        <f t="shared" si="34"/>
        <v>#REF!</v>
      </c>
      <c r="E151" s="2">
        <f t="shared" si="67"/>
        <v>0</v>
      </c>
      <c r="F151" s="92">
        <v>23</v>
      </c>
      <c r="G151" s="92">
        <v>8</v>
      </c>
      <c r="H151" s="93">
        <f t="shared" si="36"/>
        <v>46</v>
      </c>
      <c r="I151" s="94">
        <f t="shared" si="37"/>
        <v>0</v>
      </c>
      <c r="J151" s="94">
        <f t="shared" si="38"/>
        <v>0</v>
      </c>
      <c r="K151" s="95">
        <f t="shared" si="39"/>
        <v>0</v>
      </c>
      <c r="L151" s="96">
        <f t="shared" si="40"/>
        <v>0</v>
      </c>
      <c r="M151" s="96">
        <f t="shared" si="41"/>
        <v>0</v>
      </c>
      <c r="N151" s="97">
        <f t="shared" si="42"/>
        <v>0</v>
      </c>
      <c r="O151" s="98">
        <v>1.0227482384586073</v>
      </c>
      <c r="P151" s="97">
        <f t="shared" si="65"/>
        <v>0</v>
      </c>
      <c r="Q151" s="4"/>
      <c r="R151" s="3"/>
      <c r="S151" s="86"/>
      <c r="T151" s="3"/>
      <c r="U151" s="9"/>
      <c r="V151" s="24">
        <f t="shared" si="43"/>
        <v>0</v>
      </c>
      <c r="W151" s="25">
        <f t="shared" si="44"/>
        <v>0</v>
      </c>
      <c r="X151" s="26">
        <f t="shared" si="45"/>
        <v>0</v>
      </c>
      <c r="Z151" s="131">
        <f t="shared" si="46"/>
        <v>0</v>
      </c>
      <c r="AA151" s="131">
        <f t="shared" si="47"/>
        <v>0</v>
      </c>
      <c r="AB151" s="132"/>
      <c r="AC151" s="139">
        <f t="shared" si="62"/>
        <v>0</v>
      </c>
      <c r="AD151" s="140">
        <f t="shared" si="69"/>
        <v>21</v>
      </c>
      <c r="AE151" s="141">
        <f t="shared" si="63"/>
        <v>0</v>
      </c>
      <c r="AF151" s="132"/>
      <c r="AG151" s="142">
        <f t="shared" si="55"/>
        <v>0</v>
      </c>
      <c r="AH151" s="146"/>
      <c r="AI151" s="132"/>
      <c r="AJ151" s="139">
        <f t="shared" si="50"/>
        <v>0</v>
      </c>
      <c r="AK151" s="132"/>
      <c r="AL151" s="132">
        <f t="shared" si="33"/>
        <v>0.5</v>
      </c>
      <c r="AV151" s="143" t="e">
        <f>+#REF!</f>
        <v>#REF!</v>
      </c>
      <c r="AW151" s="130" t="e">
        <f t="shared" si="51"/>
        <v>#REF!</v>
      </c>
      <c r="AX151" s="130" t="e">
        <f t="shared" si="52"/>
        <v>#REF!</v>
      </c>
      <c r="AY151" s="144"/>
      <c r="AZ151" s="144" t="e">
        <f t="shared" si="53"/>
        <v>#REF!</v>
      </c>
    </row>
    <row r="152" spans="1:52" ht="13.5">
      <c r="A152" s="84">
        <v>40026</v>
      </c>
      <c r="B152" s="100">
        <f t="shared" si="68"/>
        <v>0</v>
      </c>
      <c r="C152" s="2"/>
      <c r="D152" s="2" t="e">
        <f t="shared" si="34"/>
        <v>#REF!</v>
      </c>
      <c r="E152" s="2">
        <f t="shared" si="67"/>
        <v>0</v>
      </c>
      <c r="F152" s="92">
        <v>21</v>
      </c>
      <c r="G152" s="92">
        <v>10</v>
      </c>
      <c r="H152" s="93">
        <f t="shared" si="36"/>
        <v>42</v>
      </c>
      <c r="I152" s="94">
        <f t="shared" si="37"/>
        <v>0</v>
      </c>
      <c r="J152" s="94">
        <f t="shared" si="38"/>
        <v>0</v>
      </c>
      <c r="K152" s="95">
        <f t="shared" si="39"/>
        <v>0</v>
      </c>
      <c r="L152" s="96">
        <f t="shared" si="40"/>
        <v>0</v>
      </c>
      <c r="M152" s="96">
        <f t="shared" si="41"/>
        <v>0</v>
      </c>
      <c r="N152" s="97">
        <f t="shared" si="42"/>
        <v>0</v>
      </c>
      <c r="O152" s="98">
        <v>1.0225467967396507</v>
      </c>
      <c r="P152" s="97">
        <f t="shared" si="65"/>
        <v>0</v>
      </c>
      <c r="Q152" s="4"/>
      <c r="R152" s="3"/>
      <c r="S152" s="86"/>
      <c r="T152" s="3"/>
      <c r="U152" s="9"/>
      <c r="V152" s="24">
        <f t="shared" si="43"/>
        <v>0</v>
      </c>
      <c r="W152" s="25">
        <f t="shared" si="44"/>
        <v>0</v>
      </c>
      <c r="X152" s="26">
        <f t="shared" si="45"/>
        <v>0</v>
      </c>
      <c r="Z152" s="131">
        <f t="shared" si="46"/>
        <v>0</v>
      </c>
      <c r="AA152" s="131">
        <f t="shared" si="47"/>
        <v>0</v>
      </c>
      <c r="AB152" s="132"/>
      <c r="AC152" s="139">
        <f t="shared" si="62"/>
        <v>0</v>
      </c>
      <c r="AD152" s="140">
        <f t="shared" si="69"/>
        <v>21</v>
      </c>
      <c r="AE152" s="141">
        <f t="shared" si="63"/>
        <v>0</v>
      </c>
      <c r="AF152" s="132"/>
      <c r="AG152" s="142">
        <f t="shared" si="55"/>
        <v>0</v>
      </c>
      <c r="AH152" s="146"/>
      <c r="AI152" s="132"/>
      <c r="AJ152" s="139">
        <f t="shared" si="50"/>
        <v>0</v>
      </c>
      <c r="AK152" s="132"/>
      <c r="AL152" s="132">
        <f t="shared" si="33"/>
        <v>0.5</v>
      </c>
      <c r="AV152" s="143" t="e">
        <f>+#REF!</f>
        <v>#REF!</v>
      </c>
      <c r="AW152" s="130" t="e">
        <f t="shared" si="51"/>
        <v>#REF!</v>
      </c>
      <c r="AX152" s="130" t="e">
        <f t="shared" si="52"/>
        <v>#REF!</v>
      </c>
      <c r="AY152" s="144"/>
      <c r="AZ152" s="144" t="e">
        <f t="shared" si="53"/>
        <v>#REF!</v>
      </c>
    </row>
    <row r="153" spans="1:52" ht="13.5">
      <c r="A153" s="84">
        <v>40057</v>
      </c>
      <c r="B153" s="100">
        <f t="shared" si="68"/>
        <v>0</v>
      </c>
      <c r="C153" s="2"/>
      <c r="D153" s="2" t="e">
        <f t="shared" si="34"/>
        <v>#REF!</v>
      </c>
      <c r="E153" s="2">
        <f t="shared" si="67"/>
        <v>0</v>
      </c>
      <c r="F153" s="92">
        <v>22</v>
      </c>
      <c r="G153" s="92">
        <v>8</v>
      </c>
      <c r="H153" s="93">
        <f t="shared" si="36"/>
        <v>44</v>
      </c>
      <c r="I153" s="94">
        <f t="shared" si="37"/>
        <v>0</v>
      </c>
      <c r="J153" s="94">
        <f t="shared" si="38"/>
        <v>0</v>
      </c>
      <c r="K153" s="95">
        <f t="shared" si="39"/>
        <v>0</v>
      </c>
      <c r="L153" s="96">
        <f t="shared" si="40"/>
        <v>0</v>
      </c>
      <c r="M153" s="96">
        <f t="shared" si="41"/>
        <v>0</v>
      </c>
      <c r="N153" s="97">
        <f t="shared" si="42"/>
        <v>0</v>
      </c>
      <c r="O153" s="98">
        <v>1.0225467967396507</v>
      </c>
      <c r="P153" s="97">
        <f t="shared" si="65"/>
        <v>0</v>
      </c>
      <c r="Q153" s="4"/>
      <c r="R153" s="3"/>
      <c r="S153" s="86"/>
      <c r="T153" s="3"/>
      <c r="U153" s="9"/>
      <c r="V153" s="24">
        <f t="shared" si="43"/>
        <v>0</v>
      </c>
      <c r="W153" s="25">
        <f t="shared" si="44"/>
        <v>0</v>
      </c>
      <c r="X153" s="26">
        <f t="shared" si="45"/>
        <v>0</v>
      </c>
      <c r="Z153" s="131">
        <f t="shared" si="46"/>
        <v>0</v>
      </c>
      <c r="AA153" s="131">
        <f t="shared" si="47"/>
        <v>0</v>
      </c>
      <c r="AB153" s="132"/>
      <c r="AC153" s="139">
        <f t="shared" si="62"/>
        <v>0</v>
      </c>
      <c r="AD153" s="140">
        <f t="shared" si="69"/>
        <v>21</v>
      </c>
      <c r="AE153" s="141">
        <f t="shared" si="63"/>
        <v>0</v>
      </c>
      <c r="AG153" s="142">
        <f t="shared" si="55"/>
        <v>0</v>
      </c>
      <c r="AH153" s="146"/>
      <c r="AJ153" s="139">
        <f t="shared" si="50"/>
        <v>0</v>
      </c>
      <c r="AL153" s="132">
        <f aca="true" t="shared" si="70" ref="AL153:AL205">IF(AD153&lt;5,0.3,IF(AD153&lt;10,0.4,IF(AD153&lt;20,0.45,0.5)))</f>
        <v>0.5</v>
      </c>
      <c r="AV153" s="143" t="e">
        <f>+#REF!</f>
        <v>#REF!</v>
      </c>
      <c r="AW153" s="130" t="e">
        <f t="shared" si="51"/>
        <v>#REF!</v>
      </c>
      <c r="AX153" s="130" t="e">
        <f t="shared" si="52"/>
        <v>#REF!</v>
      </c>
      <c r="AY153" s="144"/>
      <c r="AZ153" s="144" t="e">
        <f t="shared" si="53"/>
        <v>#REF!</v>
      </c>
    </row>
    <row r="154" spans="1:52" ht="13.5">
      <c r="A154" s="84">
        <v>40087</v>
      </c>
      <c r="B154" s="100">
        <f t="shared" si="68"/>
        <v>0</v>
      </c>
      <c r="C154" s="2"/>
      <c r="D154" s="2" t="e">
        <f aca="true" t="shared" si="71" ref="D154:D188">+AZ154</f>
        <v>#REF!</v>
      </c>
      <c r="E154" s="2">
        <f t="shared" si="67"/>
        <v>0</v>
      </c>
      <c r="F154" s="92">
        <v>22</v>
      </c>
      <c r="G154" s="92">
        <v>9</v>
      </c>
      <c r="H154" s="93">
        <f aca="true" t="shared" si="72" ref="H154:H189">2*F154</f>
        <v>44</v>
      </c>
      <c r="I154" s="94">
        <f aca="true" t="shared" si="73" ref="I154:I189">+E154/150*1.5*H154</f>
        <v>0</v>
      </c>
      <c r="J154" s="94">
        <f aca="true" t="shared" si="74" ref="J154:J189">+I154/F154*G154</f>
        <v>0</v>
      </c>
      <c r="K154" s="95">
        <f aca="true" t="shared" si="75" ref="K154:K188">+Z154+AA154</f>
        <v>0</v>
      </c>
      <c r="L154" s="96">
        <f aca="true" t="shared" si="76" ref="L154:L188">+AJ154-M154</f>
        <v>0</v>
      </c>
      <c r="M154" s="96">
        <f aca="true" t="shared" si="77" ref="M154:M188">+AG154</f>
        <v>0</v>
      </c>
      <c r="N154" s="97">
        <f aca="true" t="shared" si="78" ref="N154:N188">+I154+J154+L154+M154</f>
        <v>0</v>
      </c>
      <c r="O154" s="98">
        <v>1.0225467967396507</v>
      </c>
      <c r="P154" s="97">
        <f aca="true" t="shared" si="79" ref="P154:P188">+O154*N154</f>
        <v>0</v>
      </c>
      <c r="Q154" s="4"/>
      <c r="R154" s="3"/>
      <c r="S154" s="86"/>
      <c r="T154" s="3"/>
      <c r="U154" s="9"/>
      <c r="V154" s="24">
        <f aca="true" t="shared" si="80" ref="V154:V188">+P154</f>
        <v>0</v>
      </c>
      <c r="W154" s="25">
        <f aca="true" t="shared" si="81" ref="W154:W188">+V154*0.11</f>
        <v>0</v>
      </c>
      <c r="X154" s="26">
        <f aca="true" t="shared" si="82" ref="X154:X188">+V154*0.265</f>
        <v>0</v>
      </c>
      <c r="Z154" s="131">
        <f aca="true" t="shared" si="83" ref="Z154:Z188">IF(AE154&gt;1,18,0)</f>
        <v>0</v>
      </c>
      <c r="AA154" s="131">
        <f aca="true" t="shared" si="84" ref="AA154:AA188">IF(AH154&gt;1,5,0)</f>
        <v>0</v>
      </c>
      <c r="AC154" s="139">
        <f t="shared" si="62"/>
        <v>0</v>
      </c>
      <c r="AD154" s="140">
        <f t="shared" si="69"/>
        <v>21</v>
      </c>
      <c r="AE154" s="141">
        <f t="shared" si="63"/>
        <v>0</v>
      </c>
      <c r="AG154" s="142">
        <f t="shared" si="55"/>
        <v>0</v>
      </c>
      <c r="AH154" s="146"/>
      <c r="AJ154" s="139">
        <f aca="true" t="shared" si="85" ref="AJ154:AJ205">+AE154+AG154+AH154+AI154</f>
        <v>0</v>
      </c>
      <c r="AL154" s="132">
        <f t="shared" si="70"/>
        <v>0.5</v>
      </c>
      <c r="AV154" s="143" t="e">
        <f>+#REF!</f>
        <v>#REF!</v>
      </c>
      <c r="AW154" s="130" t="e">
        <f aca="true" t="shared" si="86" ref="AW154:AW226">+AV154/3</f>
        <v>#REF!</v>
      </c>
      <c r="AX154" s="130" t="e">
        <f aca="true" t="shared" si="87" ref="AX154:AX164">+AV154/6*AL154</f>
        <v>#REF!</v>
      </c>
      <c r="AY154" s="144"/>
      <c r="AZ154" s="144" t="e">
        <f aca="true" t="shared" si="88" ref="AZ154:AZ226">+AW154+AX154+AY154</f>
        <v>#REF!</v>
      </c>
    </row>
    <row r="155" spans="1:52" ht="13.5">
      <c r="A155" s="84">
        <v>40118</v>
      </c>
      <c r="B155" s="100">
        <f t="shared" si="68"/>
        <v>0</v>
      </c>
      <c r="C155" s="2"/>
      <c r="D155" s="2" t="e">
        <f t="shared" si="71"/>
        <v>#REF!</v>
      </c>
      <c r="E155" s="2">
        <f t="shared" si="67"/>
        <v>0</v>
      </c>
      <c r="F155" s="92">
        <v>21</v>
      </c>
      <c r="G155" s="92">
        <v>9</v>
      </c>
      <c r="H155" s="93">
        <f t="shared" si="72"/>
        <v>42</v>
      </c>
      <c r="I155" s="94">
        <f t="shared" si="73"/>
        <v>0</v>
      </c>
      <c r="J155" s="94">
        <f t="shared" si="74"/>
        <v>0</v>
      </c>
      <c r="K155" s="95">
        <f t="shared" si="75"/>
        <v>0</v>
      </c>
      <c r="L155" s="96">
        <f t="shared" si="76"/>
        <v>0</v>
      </c>
      <c r="M155" s="96">
        <f t="shared" si="77"/>
        <v>0</v>
      </c>
      <c r="N155" s="97">
        <f t="shared" si="78"/>
        <v>0</v>
      </c>
      <c r="O155" s="98">
        <v>1.0225467967396507</v>
      </c>
      <c r="P155" s="97">
        <f t="shared" si="79"/>
        <v>0</v>
      </c>
      <c r="Q155" s="4"/>
      <c r="R155" s="3"/>
      <c r="S155" s="86"/>
      <c r="T155" s="3"/>
      <c r="U155" s="9"/>
      <c r="V155" s="24">
        <f t="shared" si="80"/>
        <v>0</v>
      </c>
      <c r="W155" s="25">
        <f t="shared" si="81"/>
        <v>0</v>
      </c>
      <c r="X155" s="26">
        <f t="shared" si="82"/>
        <v>0</v>
      </c>
      <c r="Z155" s="131">
        <f t="shared" si="83"/>
        <v>0</v>
      </c>
      <c r="AA155" s="131">
        <f t="shared" si="84"/>
        <v>0</v>
      </c>
      <c r="AC155" s="139">
        <f t="shared" si="62"/>
        <v>0</v>
      </c>
      <c r="AD155" s="140">
        <f t="shared" si="69"/>
        <v>21</v>
      </c>
      <c r="AE155" s="141">
        <f t="shared" si="63"/>
        <v>0</v>
      </c>
      <c r="AG155" s="142">
        <f t="shared" si="55"/>
        <v>0</v>
      </c>
      <c r="AH155" s="146"/>
      <c r="AJ155" s="139">
        <f t="shared" si="85"/>
        <v>0</v>
      </c>
      <c r="AL155" s="132">
        <f t="shared" si="70"/>
        <v>0.5</v>
      </c>
      <c r="AV155" s="143" t="e">
        <f>+#REF!</f>
        <v>#REF!</v>
      </c>
      <c r="AW155" s="130" t="e">
        <f t="shared" si="86"/>
        <v>#REF!</v>
      </c>
      <c r="AX155" s="130" t="e">
        <f t="shared" si="87"/>
        <v>#REF!</v>
      </c>
      <c r="AY155" s="144"/>
      <c r="AZ155" s="144" t="e">
        <f t="shared" si="88"/>
        <v>#REF!</v>
      </c>
    </row>
    <row r="156" spans="1:52" ht="13.5">
      <c r="A156" s="84">
        <v>40148</v>
      </c>
      <c r="B156" s="100">
        <f t="shared" si="68"/>
        <v>0</v>
      </c>
      <c r="C156" s="2"/>
      <c r="D156" s="2" t="e">
        <f t="shared" si="71"/>
        <v>#REF!</v>
      </c>
      <c r="E156" s="2">
        <f t="shared" si="67"/>
        <v>0</v>
      </c>
      <c r="F156" s="92">
        <v>23</v>
      </c>
      <c r="G156" s="92">
        <v>8</v>
      </c>
      <c r="H156" s="93">
        <f t="shared" si="72"/>
        <v>46</v>
      </c>
      <c r="I156" s="94">
        <f t="shared" si="73"/>
        <v>0</v>
      </c>
      <c r="J156" s="94">
        <f t="shared" si="74"/>
        <v>0</v>
      </c>
      <c r="K156" s="95">
        <f t="shared" si="75"/>
        <v>0</v>
      </c>
      <c r="L156" s="96">
        <f t="shared" si="76"/>
        <v>0</v>
      </c>
      <c r="M156" s="96">
        <f t="shared" si="77"/>
        <v>0</v>
      </c>
      <c r="N156" s="97">
        <f t="shared" si="78"/>
        <v>0</v>
      </c>
      <c r="O156" s="98">
        <v>1.0220020696365346</v>
      </c>
      <c r="P156" s="97">
        <f t="shared" si="79"/>
        <v>0</v>
      </c>
      <c r="Q156" s="4"/>
      <c r="R156" s="3"/>
      <c r="S156" s="86"/>
      <c r="T156" s="3"/>
      <c r="U156" s="9"/>
      <c r="V156" s="24">
        <f t="shared" si="80"/>
        <v>0</v>
      </c>
      <c r="W156" s="25">
        <f t="shared" si="81"/>
        <v>0</v>
      </c>
      <c r="X156" s="26">
        <f t="shared" si="82"/>
        <v>0</v>
      </c>
      <c r="Z156" s="131">
        <f t="shared" si="83"/>
        <v>0</v>
      </c>
      <c r="AA156" s="131">
        <f t="shared" si="84"/>
        <v>0</v>
      </c>
      <c r="AC156" s="139">
        <f t="shared" si="62"/>
        <v>0</v>
      </c>
      <c r="AD156" s="140">
        <f t="shared" si="69"/>
        <v>21</v>
      </c>
      <c r="AE156" s="141">
        <f t="shared" si="63"/>
        <v>0</v>
      </c>
      <c r="AG156" s="142">
        <f t="shared" si="55"/>
        <v>0</v>
      </c>
      <c r="AH156" s="145"/>
      <c r="AJ156" s="139">
        <f t="shared" si="85"/>
        <v>0</v>
      </c>
      <c r="AL156" s="132">
        <f t="shared" si="70"/>
        <v>0.5</v>
      </c>
      <c r="AV156" s="143" t="e">
        <f>+#REF!</f>
        <v>#REF!</v>
      </c>
      <c r="AW156" s="130" t="e">
        <f t="shared" si="86"/>
        <v>#REF!</v>
      </c>
      <c r="AX156" s="130" t="e">
        <f t="shared" si="87"/>
        <v>#REF!</v>
      </c>
      <c r="AY156" s="144"/>
      <c r="AZ156" s="144" t="e">
        <f t="shared" si="88"/>
        <v>#REF!</v>
      </c>
    </row>
    <row r="157" spans="1:52" ht="13.5">
      <c r="A157" s="84" t="s">
        <v>2</v>
      </c>
      <c r="B157" s="100">
        <f t="shared" si="68"/>
        <v>0</v>
      </c>
      <c r="C157" s="2"/>
      <c r="D157" s="2" t="e">
        <f t="shared" si="71"/>
        <v>#REF!</v>
      </c>
      <c r="E157" s="2">
        <f t="shared" si="67"/>
        <v>0</v>
      </c>
      <c r="F157" s="92">
        <v>23</v>
      </c>
      <c r="G157" s="92">
        <v>8</v>
      </c>
      <c r="H157" s="93">
        <f t="shared" si="72"/>
        <v>46</v>
      </c>
      <c r="I157" s="94">
        <f t="shared" si="73"/>
        <v>0</v>
      </c>
      <c r="J157" s="94">
        <f t="shared" si="74"/>
        <v>0</v>
      </c>
      <c r="K157" s="95">
        <f t="shared" si="75"/>
        <v>0</v>
      </c>
      <c r="L157" s="96">
        <f t="shared" si="76"/>
        <v>0</v>
      </c>
      <c r="M157" s="96">
        <f t="shared" si="77"/>
        <v>0</v>
      </c>
      <c r="N157" s="97">
        <f t="shared" si="78"/>
        <v>0</v>
      </c>
      <c r="O157" s="98">
        <v>1.0220020696365346</v>
      </c>
      <c r="P157" s="97">
        <f t="shared" si="79"/>
        <v>0</v>
      </c>
      <c r="Q157" s="4"/>
      <c r="R157" s="3"/>
      <c r="S157" s="86"/>
      <c r="T157" s="3"/>
      <c r="U157" s="9"/>
      <c r="V157" s="24">
        <f t="shared" si="80"/>
        <v>0</v>
      </c>
      <c r="W157" s="25">
        <f t="shared" si="81"/>
        <v>0</v>
      </c>
      <c r="X157" s="26">
        <f t="shared" si="82"/>
        <v>0</v>
      </c>
      <c r="Z157" s="131">
        <f t="shared" si="83"/>
        <v>0</v>
      </c>
      <c r="AA157" s="131">
        <f t="shared" si="84"/>
        <v>0</v>
      </c>
      <c r="AC157" s="139">
        <f t="shared" si="62"/>
        <v>0</v>
      </c>
      <c r="AD157" s="140">
        <f>+AD156</f>
        <v>21</v>
      </c>
      <c r="AE157" s="141">
        <f t="shared" si="63"/>
        <v>0</v>
      </c>
      <c r="AG157" s="142">
        <f t="shared" si="55"/>
        <v>0</v>
      </c>
      <c r="AH157" s="145"/>
      <c r="AJ157" s="139">
        <f t="shared" si="85"/>
        <v>0</v>
      </c>
      <c r="AL157" s="132">
        <f t="shared" si="70"/>
        <v>0.5</v>
      </c>
      <c r="AV157" s="143" t="e">
        <f>+#REF!</f>
        <v>#REF!</v>
      </c>
      <c r="AW157" s="130" t="e">
        <f t="shared" si="86"/>
        <v>#REF!</v>
      </c>
      <c r="AX157" s="130" t="e">
        <f t="shared" si="87"/>
        <v>#REF!</v>
      </c>
      <c r="AY157" s="144"/>
      <c r="AZ157" s="144" t="e">
        <f t="shared" si="88"/>
        <v>#REF!</v>
      </c>
    </row>
    <row r="158" spans="1:52" ht="13.5">
      <c r="A158" s="84">
        <v>40179</v>
      </c>
      <c r="B158" s="100">
        <f t="shared" si="68"/>
        <v>0</v>
      </c>
      <c r="C158" s="2"/>
      <c r="D158" s="2" t="e">
        <f t="shared" si="71"/>
        <v>#REF!</v>
      </c>
      <c r="E158" s="2">
        <f t="shared" si="67"/>
        <v>0</v>
      </c>
      <c r="F158" s="92">
        <v>21</v>
      </c>
      <c r="G158" s="92">
        <v>10</v>
      </c>
      <c r="H158" s="93">
        <f t="shared" si="72"/>
        <v>42</v>
      </c>
      <c r="I158" s="94">
        <f t="shared" si="73"/>
        <v>0</v>
      </c>
      <c r="J158" s="94">
        <f t="shared" si="74"/>
        <v>0</v>
      </c>
      <c r="K158" s="95">
        <f t="shared" si="75"/>
        <v>0</v>
      </c>
      <c r="L158" s="96">
        <f t="shared" si="76"/>
        <v>0</v>
      </c>
      <c r="M158" s="96">
        <f t="shared" si="77"/>
        <v>0</v>
      </c>
      <c r="N158" s="97">
        <f t="shared" si="78"/>
        <v>0</v>
      </c>
      <c r="O158" s="98">
        <v>1.0220020696365346</v>
      </c>
      <c r="P158" s="97">
        <f t="shared" si="79"/>
        <v>0</v>
      </c>
      <c r="Q158" s="4"/>
      <c r="R158" s="3"/>
      <c r="S158" s="86"/>
      <c r="T158" s="3"/>
      <c r="U158" s="9"/>
      <c r="V158" s="24">
        <f t="shared" si="80"/>
        <v>0</v>
      </c>
      <c r="W158" s="25">
        <f t="shared" si="81"/>
        <v>0</v>
      </c>
      <c r="X158" s="26">
        <f t="shared" si="82"/>
        <v>0</v>
      </c>
      <c r="Z158" s="131">
        <f t="shared" si="83"/>
        <v>0</v>
      </c>
      <c r="AA158" s="131">
        <f t="shared" si="84"/>
        <v>0</v>
      </c>
      <c r="AC158" s="139">
        <f t="shared" si="62"/>
        <v>0</v>
      </c>
      <c r="AD158" s="140">
        <f aca="true" t="shared" si="89" ref="AD158:AD169">INT((A158-$B$8)/364)</f>
        <v>21</v>
      </c>
      <c r="AE158" s="141">
        <f t="shared" si="63"/>
        <v>0</v>
      </c>
      <c r="AG158" s="142">
        <f t="shared" si="55"/>
        <v>0</v>
      </c>
      <c r="AH158" s="145">
        <f>+AC158/30*5</f>
        <v>0</v>
      </c>
      <c r="AJ158" s="139">
        <f t="shared" si="85"/>
        <v>0</v>
      </c>
      <c r="AL158" s="132">
        <f t="shared" si="70"/>
        <v>0.5</v>
      </c>
      <c r="AV158" s="143" t="e">
        <f>+#REF!</f>
        <v>#REF!</v>
      </c>
      <c r="AW158" s="130" t="e">
        <f t="shared" si="86"/>
        <v>#REF!</v>
      </c>
      <c r="AX158" s="130" t="e">
        <f t="shared" si="87"/>
        <v>#REF!</v>
      </c>
      <c r="AY158" s="144"/>
      <c r="AZ158" s="144" t="e">
        <f t="shared" si="88"/>
        <v>#REF!</v>
      </c>
    </row>
    <row r="159" spans="1:52" ht="13.5">
      <c r="A159" s="84">
        <v>40210</v>
      </c>
      <c r="B159" s="100">
        <f t="shared" si="68"/>
        <v>0</v>
      </c>
      <c r="C159" s="2"/>
      <c r="D159" s="2" t="e">
        <f t="shared" si="71"/>
        <v>#REF!</v>
      </c>
      <c r="E159" s="2">
        <f t="shared" si="67"/>
        <v>0</v>
      </c>
      <c r="F159" s="92">
        <v>20</v>
      </c>
      <c r="G159" s="92">
        <v>8</v>
      </c>
      <c r="H159" s="93">
        <f t="shared" si="72"/>
        <v>40</v>
      </c>
      <c r="I159" s="94">
        <f t="shared" si="73"/>
        <v>0</v>
      </c>
      <c r="J159" s="94">
        <f t="shared" si="74"/>
        <v>0</v>
      </c>
      <c r="K159" s="95">
        <f t="shared" si="75"/>
        <v>0</v>
      </c>
      <c r="L159" s="96">
        <f t="shared" si="76"/>
        <v>0</v>
      </c>
      <c r="M159" s="96">
        <f t="shared" si="77"/>
        <v>0</v>
      </c>
      <c r="N159" s="97">
        <f t="shared" si="78"/>
        <v>0</v>
      </c>
      <c r="O159" s="98">
        <v>1.0220020696365346</v>
      </c>
      <c r="P159" s="97">
        <f t="shared" si="79"/>
        <v>0</v>
      </c>
      <c r="Q159" s="4"/>
      <c r="R159" s="3"/>
      <c r="S159" s="86"/>
      <c r="T159" s="3"/>
      <c r="U159" s="9"/>
      <c r="V159" s="24">
        <f t="shared" si="80"/>
        <v>0</v>
      </c>
      <c r="W159" s="25">
        <f t="shared" si="81"/>
        <v>0</v>
      </c>
      <c r="X159" s="26">
        <f t="shared" si="82"/>
        <v>0</v>
      </c>
      <c r="Z159" s="131">
        <f t="shared" si="83"/>
        <v>0</v>
      </c>
      <c r="AA159" s="131">
        <f t="shared" si="84"/>
        <v>0</v>
      </c>
      <c r="AC159" s="139">
        <f t="shared" si="62"/>
        <v>0</v>
      </c>
      <c r="AD159" s="140">
        <f t="shared" si="89"/>
        <v>21</v>
      </c>
      <c r="AE159" s="141">
        <f t="shared" si="63"/>
        <v>0</v>
      </c>
      <c r="AG159" s="142">
        <f t="shared" si="55"/>
        <v>0</v>
      </c>
      <c r="AH159" s="142"/>
      <c r="AJ159" s="139">
        <f t="shared" si="85"/>
        <v>0</v>
      </c>
      <c r="AL159" s="132">
        <f t="shared" si="70"/>
        <v>0.5</v>
      </c>
      <c r="AV159" s="143" t="e">
        <f>+#REF!</f>
        <v>#REF!</v>
      </c>
      <c r="AW159" s="130" t="e">
        <f t="shared" si="86"/>
        <v>#REF!</v>
      </c>
      <c r="AX159" s="130" t="e">
        <f t="shared" si="87"/>
        <v>#REF!</v>
      </c>
      <c r="AY159" s="144"/>
      <c r="AZ159" s="144" t="e">
        <f t="shared" si="88"/>
        <v>#REF!</v>
      </c>
    </row>
    <row r="160" spans="1:52" ht="13.5">
      <c r="A160" s="84">
        <v>40238</v>
      </c>
      <c r="B160" s="100">
        <f t="shared" si="68"/>
        <v>0</v>
      </c>
      <c r="C160" s="2"/>
      <c r="D160" s="2" t="e">
        <f t="shared" si="71"/>
        <v>#REF!</v>
      </c>
      <c r="E160" s="2">
        <f t="shared" si="67"/>
        <v>0</v>
      </c>
      <c r="F160" s="92">
        <v>23</v>
      </c>
      <c r="G160" s="92">
        <v>8</v>
      </c>
      <c r="H160" s="93">
        <f t="shared" si="72"/>
        <v>46</v>
      </c>
      <c r="I160" s="94">
        <f t="shared" si="73"/>
        <v>0</v>
      </c>
      <c r="J160" s="94">
        <f t="shared" si="74"/>
        <v>0</v>
      </c>
      <c r="K160" s="95">
        <f t="shared" si="75"/>
        <v>0</v>
      </c>
      <c r="L160" s="96">
        <f t="shared" si="76"/>
        <v>0</v>
      </c>
      <c r="M160" s="96">
        <f t="shared" si="77"/>
        <v>0</v>
      </c>
      <c r="N160" s="97">
        <f t="shared" si="78"/>
        <v>0</v>
      </c>
      <c r="O160" s="98">
        <v>1.021193284555167</v>
      </c>
      <c r="P160" s="97">
        <f t="shared" si="79"/>
        <v>0</v>
      </c>
      <c r="Q160" s="4"/>
      <c r="R160" s="3"/>
      <c r="S160" s="86"/>
      <c r="T160" s="3"/>
      <c r="U160" s="9"/>
      <c r="V160" s="24">
        <f t="shared" si="80"/>
        <v>0</v>
      </c>
      <c r="W160" s="25">
        <f t="shared" si="81"/>
        <v>0</v>
      </c>
      <c r="X160" s="26">
        <f t="shared" si="82"/>
        <v>0</v>
      </c>
      <c r="Z160" s="131">
        <f t="shared" si="83"/>
        <v>0</v>
      </c>
      <c r="AA160" s="131">
        <f t="shared" si="84"/>
        <v>0</v>
      </c>
      <c r="AC160" s="139">
        <f t="shared" si="62"/>
        <v>0</v>
      </c>
      <c r="AD160" s="140">
        <f t="shared" si="89"/>
        <v>21</v>
      </c>
      <c r="AE160" s="141">
        <f t="shared" si="63"/>
        <v>0</v>
      </c>
      <c r="AG160" s="142">
        <f t="shared" si="55"/>
        <v>0</v>
      </c>
      <c r="AH160" s="146"/>
      <c r="AJ160" s="139">
        <f t="shared" si="85"/>
        <v>0</v>
      </c>
      <c r="AL160" s="132">
        <f t="shared" si="70"/>
        <v>0.5</v>
      </c>
      <c r="AV160" s="143" t="e">
        <f>+#REF!</f>
        <v>#REF!</v>
      </c>
      <c r="AW160" s="130" t="e">
        <f t="shared" si="86"/>
        <v>#REF!</v>
      </c>
      <c r="AX160" s="130" t="e">
        <f t="shared" si="87"/>
        <v>#REF!</v>
      </c>
      <c r="AY160" s="144"/>
      <c r="AZ160" s="144" t="e">
        <f t="shared" si="88"/>
        <v>#REF!</v>
      </c>
    </row>
    <row r="161" spans="1:52" ht="13.5">
      <c r="A161" s="84">
        <v>40269</v>
      </c>
      <c r="B161" s="100">
        <f t="shared" si="68"/>
        <v>0</v>
      </c>
      <c r="C161" s="2"/>
      <c r="D161" s="2" t="e">
        <f t="shared" si="71"/>
        <v>#REF!</v>
      </c>
      <c r="E161" s="2">
        <f t="shared" si="67"/>
        <v>0</v>
      </c>
      <c r="F161" s="92">
        <v>22</v>
      </c>
      <c r="G161" s="92">
        <v>8</v>
      </c>
      <c r="H161" s="93">
        <f t="shared" si="72"/>
        <v>44</v>
      </c>
      <c r="I161" s="94">
        <f t="shared" si="73"/>
        <v>0</v>
      </c>
      <c r="J161" s="94">
        <f t="shared" si="74"/>
        <v>0</v>
      </c>
      <c r="K161" s="95">
        <f t="shared" si="75"/>
        <v>0</v>
      </c>
      <c r="L161" s="96">
        <f t="shared" si="76"/>
        <v>0</v>
      </c>
      <c r="M161" s="96">
        <f t="shared" si="77"/>
        <v>0</v>
      </c>
      <c r="N161" s="97">
        <f t="shared" si="78"/>
        <v>0</v>
      </c>
      <c r="O161" s="98">
        <v>1.021193284555167</v>
      </c>
      <c r="P161" s="97">
        <f t="shared" si="79"/>
        <v>0</v>
      </c>
      <c r="Q161" s="4"/>
      <c r="R161" s="3"/>
      <c r="S161" s="86"/>
      <c r="T161" s="3"/>
      <c r="U161" s="9"/>
      <c r="V161" s="24">
        <f t="shared" si="80"/>
        <v>0</v>
      </c>
      <c r="W161" s="25">
        <f t="shared" si="81"/>
        <v>0</v>
      </c>
      <c r="X161" s="26">
        <f t="shared" si="82"/>
        <v>0</v>
      </c>
      <c r="Z161" s="131">
        <f t="shared" si="83"/>
        <v>0</v>
      </c>
      <c r="AA161" s="131">
        <f t="shared" si="84"/>
        <v>0</v>
      </c>
      <c r="AC161" s="139">
        <f t="shared" si="62"/>
        <v>0</v>
      </c>
      <c r="AD161" s="140">
        <f t="shared" si="89"/>
        <v>21</v>
      </c>
      <c r="AE161" s="141">
        <f t="shared" si="63"/>
        <v>0</v>
      </c>
      <c r="AG161" s="142">
        <f t="shared" si="55"/>
        <v>0</v>
      </c>
      <c r="AH161" s="146"/>
      <c r="AJ161" s="139">
        <f t="shared" si="85"/>
        <v>0</v>
      </c>
      <c r="AL161" s="132">
        <f t="shared" si="70"/>
        <v>0.5</v>
      </c>
      <c r="AV161" s="143" t="e">
        <f>+#REF!</f>
        <v>#REF!</v>
      </c>
      <c r="AW161" s="130" t="e">
        <f t="shared" si="86"/>
        <v>#REF!</v>
      </c>
      <c r="AX161" s="130" t="e">
        <f t="shared" si="87"/>
        <v>#REF!</v>
      </c>
      <c r="AY161" s="144"/>
      <c r="AZ161" s="144" t="e">
        <f t="shared" si="88"/>
        <v>#REF!</v>
      </c>
    </row>
    <row r="162" spans="1:52" ht="13.5">
      <c r="A162" s="84">
        <v>40299</v>
      </c>
      <c r="B162" s="100">
        <f t="shared" si="68"/>
        <v>0</v>
      </c>
      <c r="C162" s="2"/>
      <c r="D162" s="2" t="e">
        <f t="shared" si="71"/>
        <v>#REF!</v>
      </c>
      <c r="E162" s="2">
        <f t="shared" si="67"/>
        <v>0</v>
      </c>
      <c r="F162" s="92">
        <v>21</v>
      </c>
      <c r="G162" s="92">
        <v>10</v>
      </c>
      <c r="H162" s="93">
        <f t="shared" si="72"/>
        <v>42</v>
      </c>
      <c r="I162" s="94">
        <f t="shared" si="73"/>
        <v>0</v>
      </c>
      <c r="J162" s="94">
        <f t="shared" si="74"/>
        <v>0</v>
      </c>
      <c r="K162" s="95">
        <f t="shared" si="75"/>
        <v>0</v>
      </c>
      <c r="L162" s="96">
        <f t="shared" si="76"/>
        <v>0</v>
      </c>
      <c r="M162" s="96">
        <f t="shared" si="77"/>
        <v>0</v>
      </c>
      <c r="N162" s="97">
        <f t="shared" si="78"/>
        <v>0</v>
      </c>
      <c r="O162" s="98">
        <v>1.0206727414570236</v>
      </c>
      <c r="P162" s="97">
        <f t="shared" si="79"/>
        <v>0</v>
      </c>
      <c r="Q162" s="4"/>
      <c r="R162" s="3"/>
      <c r="S162" s="86"/>
      <c r="T162" s="3"/>
      <c r="U162" s="9"/>
      <c r="V162" s="24">
        <f t="shared" si="80"/>
        <v>0</v>
      </c>
      <c r="W162" s="25">
        <f t="shared" si="81"/>
        <v>0</v>
      </c>
      <c r="X162" s="26">
        <f t="shared" si="82"/>
        <v>0</v>
      </c>
      <c r="Z162" s="131">
        <f t="shared" si="83"/>
        <v>0</v>
      </c>
      <c r="AA162" s="131">
        <f t="shared" si="84"/>
        <v>0</v>
      </c>
      <c r="AC162" s="139">
        <f t="shared" si="62"/>
        <v>0</v>
      </c>
      <c r="AD162" s="140">
        <f t="shared" si="89"/>
        <v>22</v>
      </c>
      <c r="AE162" s="141">
        <f t="shared" si="63"/>
        <v>0</v>
      </c>
      <c r="AG162" s="142">
        <f t="shared" si="55"/>
        <v>0</v>
      </c>
      <c r="AH162" s="146"/>
      <c r="AJ162" s="139">
        <f t="shared" si="85"/>
        <v>0</v>
      </c>
      <c r="AL162" s="132">
        <f t="shared" si="70"/>
        <v>0.5</v>
      </c>
      <c r="AV162" s="143" t="e">
        <f>+#REF!</f>
        <v>#REF!</v>
      </c>
      <c r="AW162" s="130" t="e">
        <f t="shared" si="86"/>
        <v>#REF!</v>
      </c>
      <c r="AX162" s="130" t="e">
        <f t="shared" si="87"/>
        <v>#REF!</v>
      </c>
      <c r="AY162" s="144"/>
      <c r="AZ162" s="144" t="e">
        <f t="shared" si="88"/>
        <v>#REF!</v>
      </c>
    </row>
    <row r="163" spans="1:52" ht="13.5">
      <c r="A163" s="84">
        <v>40330</v>
      </c>
      <c r="B163" s="100">
        <f t="shared" si="68"/>
        <v>0</v>
      </c>
      <c r="C163" s="2"/>
      <c r="D163" s="2" t="e">
        <f t="shared" si="71"/>
        <v>#REF!</v>
      </c>
      <c r="E163" s="2">
        <f t="shared" si="67"/>
        <v>0</v>
      </c>
      <c r="F163" s="92">
        <v>22</v>
      </c>
      <c r="G163" s="92">
        <v>8</v>
      </c>
      <c r="H163" s="93">
        <f t="shared" si="72"/>
        <v>44</v>
      </c>
      <c r="I163" s="94">
        <f t="shared" si="73"/>
        <v>0</v>
      </c>
      <c r="J163" s="94">
        <f t="shared" si="74"/>
        <v>0</v>
      </c>
      <c r="K163" s="95">
        <f t="shared" si="75"/>
        <v>0</v>
      </c>
      <c r="L163" s="96">
        <f t="shared" si="76"/>
        <v>0</v>
      </c>
      <c r="M163" s="96">
        <f t="shared" si="77"/>
        <v>0</v>
      </c>
      <c r="N163" s="97">
        <f t="shared" si="78"/>
        <v>0</v>
      </c>
      <c r="O163" s="98">
        <v>1.0200719190966756</v>
      </c>
      <c r="P163" s="97">
        <f t="shared" si="79"/>
        <v>0</v>
      </c>
      <c r="Q163" s="4"/>
      <c r="R163" s="3"/>
      <c r="S163" s="86"/>
      <c r="T163" s="3"/>
      <c r="U163" s="9"/>
      <c r="V163" s="24">
        <f t="shared" si="80"/>
        <v>0</v>
      </c>
      <c r="W163" s="25">
        <f t="shared" si="81"/>
        <v>0</v>
      </c>
      <c r="X163" s="26">
        <f t="shared" si="82"/>
        <v>0</v>
      </c>
      <c r="Z163" s="131">
        <f t="shared" si="83"/>
        <v>0</v>
      </c>
      <c r="AA163" s="131">
        <f t="shared" si="84"/>
        <v>0</v>
      </c>
      <c r="AC163" s="139">
        <f t="shared" si="62"/>
        <v>0</v>
      </c>
      <c r="AD163" s="140">
        <f t="shared" si="89"/>
        <v>22</v>
      </c>
      <c r="AE163" s="141">
        <f t="shared" si="63"/>
        <v>0</v>
      </c>
      <c r="AG163" s="142">
        <f t="shared" si="55"/>
        <v>0</v>
      </c>
      <c r="AH163" s="146"/>
      <c r="AJ163" s="139">
        <f t="shared" si="85"/>
        <v>0</v>
      </c>
      <c r="AL163" s="132">
        <f t="shared" si="70"/>
        <v>0.5</v>
      </c>
      <c r="AV163" s="143" t="e">
        <f>+#REF!</f>
        <v>#REF!</v>
      </c>
      <c r="AW163" s="130" t="e">
        <f t="shared" si="86"/>
        <v>#REF!</v>
      </c>
      <c r="AX163" s="130" t="e">
        <f t="shared" si="87"/>
        <v>#REF!</v>
      </c>
      <c r="AY163" s="144"/>
      <c r="AZ163" s="144" t="e">
        <f t="shared" si="88"/>
        <v>#REF!</v>
      </c>
    </row>
    <row r="164" spans="1:52" ht="13.5">
      <c r="A164" s="84">
        <v>40360</v>
      </c>
      <c r="B164" s="100">
        <f t="shared" si="68"/>
        <v>0</v>
      </c>
      <c r="C164" s="2"/>
      <c r="D164" s="2" t="e">
        <f t="shared" si="71"/>
        <v>#REF!</v>
      </c>
      <c r="E164" s="2">
        <f t="shared" si="67"/>
        <v>0</v>
      </c>
      <c r="F164" s="92">
        <v>22</v>
      </c>
      <c r="G164" s="92">
        <v>9</v>
      </c>
      <c r="H164" s="93">
        <f t="shared" si="72"/>
        <v>44</v>
      </c>
      <c r="I164" s="94">
        <f t="shared" si="73"/>
        <v>0</v>
      </c>
      <c r="J164" s="94">
        <f t="shared" si="74"/>
        <v>0</v>
      </c>
      <c r="K164" s="95">
        <f t="shared" si="75"/>
        <v>0</v>
      </c>
      <c r="L164" s="96">
        <f t="shared" si="76"/>
        <v>0</v>
      </c>
      <c r="M164" s="96">
        <f t="shared" si="77"/>
        <v>0</v>
      </c>
      <c r="N164" s="97">
        <f t="shared" si="78"/>
        <v>0</v>
      </c>
      <c r="O164" s="98">
        <v>1.0188991661564295</v>
      </c>
      <c r="P164" s="97">
        <f t="shared" si="79"/>
        <v>0</v>
      </c>
      <c r="Q164" s="4"/>
      <c r="R164" s="3"/>
      <c r="S164" s="86"/>
      <c r="T164" s="3"/>
      <c r="U164" s="9"/>
      <c r="V164" s="24">
        <f t="shared" si="80"/>
        <v>0</v>
      </c>
      <c r="W164" s="25">
        <f t="shared" si="81"/>
        <v>0</v>
      </c>
      <c r="X164" s="26">
        <f t="shared" si="82"/>
        <v>0</v>
      </c>
      <c r="Z164" s="131">
        <f t="shared" si="83"/>
        <v>0</v>
      </c>
      <c r="AA164" s="131">
        <f t="shared" si="84"/>
        <v>0</v>
      </c>
      <c r="AC164" s="139">
        <f t="shared" si="62"/>
        <v>0</v>
      </c>
      <c r="AD164" s="140">
        <f t="shared" si="89"/>
        <v>22</v>
      </c>
      <c r="AE164" s="141">
        <f t="shared" si="63"/>
        <v>0</v>
      </c>
      <c r="AG164" s="142">
        <f aca="true" t="shared" si="90" ref="AG164:AG205">+IF(AD164=AD163,0,((AC164*0)+(AC164/3)))</f>
        <v>0</v>
      </c>
      <c r="AH164" s="146"/>
      <c r="AJ164" s="139">
        <f t="shared" si="85"/>
        <v>0</v>
      </c>
      <c r="AL164" s="132">
        <f t="shared" si="70"/>
        <v>0.5</v>
      </c>
      <c r="AV164" s="143" t="e">
        <f>+#REF!</f>
        <v>#REF!</v>
      </c>
      <c r="AW164" s="130" t="e">
        <f t="shared" si="86"/>
        <v>#REF!</v>
      </c>
      <c r="AX164" s="130" t="e">
        <f t="shared" si="87"/>
        <v>#REF!</v>
      </c>
      <c r="AY164" s="144"/>
      <c r="AZ164" s="144" t="e">
        <f t="shared" si="88"/>
        <v>#REF!</v>
      </c>
    </row>
    <row r="165" spans="1:52" ht="13.5">
      <c r="A165" s="84">
        <v>40391</v>
      </c>
      <c r="B165" s="100">
        <f t="shared" si="68"/>
        <v>0</v>
      </c>
      <c r="C165" s="2"/>
      <c r="D165" s="2" t="e">
        <f t="shared" si="71"/>
        <v>#REF!</v>
      </c>
      <c r="E165" s="2">
        <f t="shared" si="67"/>
        <v>0</v>
      </c>
      <c r="F165" s="92">
        <v>22</v>
      </c>
      <c r="G165" s="92">
        <v>9</v>
      </c>
      <c r="H165" s="93">
        <f t="shared" si="72"/>
        <v>44</v>
      </c>
      <c r="I165" s="94">
        <f t="shared" si="73"/>
        <v>0</v>
      </c>
      <c r="J165" s="94">
        <f t="shared" si="74"/>
        <v>0</v>
      </c>
      <c r="K165" s="95">
        <f t="shared" si="75"/>
        <v>0</v>
      </c>
      <c r="L165" s="96">
        <f t="shared" si="76"/>
        <v>0</v>
      </c>
      <c r="M165" s="96">
        <f t="shared" si="77"/>
        <v>0</v>
      </c>
      <c r="N165" s="97">
        <f t="shared" si="78"/>
        <v>0</v>
      </c>
      <c r="O165" s="98">
        <v>1.017973827946826</v>
      </c>
      <c r="P165" s="97">
        <f t="shared" si="79"/>
        <v>0</v>
      </c>
      <c r="Q165" s="4"/>
      <c r="R165" s="3"/>
      <c r="S165" s="86"/>
      <c r="T165" s="3"/>
      <c r="U165" s="9"/>
      <c r="V165" s="24">
        <f t="shared" si="80"/>
        <v>0</v>
      </c>
      <c r="W165" s="25">
        <f t="shared" si="81"/>
        <v>0</v>
      </c>
      <c r="X165" s="26">
        <f t="shared" si="82"/>
        <v>0</v>
      </c>
      <c r="Z165" s="131">
        <f t="shared" si="83"/>
        <v>0</v>
      </c>
      <c r="AA165" s="131">
        <f t="shared" si="84"/>
        <v>0</v>
      </c>
      <c r="AC165" s="139">
        <f t="shared" si="62"/>
        <v>0</v>
      </c>
      <c r="AD165" s="140">
        <f t="shared" si="89"/>
        <v>22</v>
      </c>
      <c r="AE165" s="141">
        <f t="shared" si="63"/>
        <v>0</v>
      </c>
      <c r="AG165" s="142">
        <f t="shared" si="90"/>
        <v>0</v>
      </c>
      <c r="AH165" s="146"/>
      <c r="AJ165" s="139">
        <f t="shared" si="85"/>
        <v>0</v>
      </c>
      <c r="AL165" s="132">
        <f t="shared" si="70"/>
        <v>0.5</v>
      </c>
      <c r="AV165" s="143" t="e">
        <f>+#REF!</f>
        <v>#REF!</v>
      </c>
      <c r="AW165" s="130" t="e">
        <f t="shared" si="86"/>
        <v>#REF!</v>
      </c>
      <c r="AX165" s="130" t="e">
        <f aca="true" t="shared" si="91" ref="AX165:AX229">+AV165/6*AL165</f>
        <v>#REF!</v>
      </c>
      <c r="AY165" s="144"/>
      <c r="AZ165" s="144" t="e">
        <f t="shared" si="88"/>
        <v>#REF!</v>
      </c>
    </row>
    <row r="166" spans="1:52" ht="13.5">
      <c r="A166" s="84">
        <v>40422</v>
      </c>
      <c r="B166" s="100">
        <f t="shared" si="68"/>
        <v>0</v>
      </c>
      <c r="C166" s="2"/>
      <c r="D166" s="2" t="e">
        <f t="shared" si="71"/>
        <v>#REF!</v>
      </c>
      <c r="E166" s="2">
        <f t="shared" si="67"/>
        <v>0</v>
      </c>
      <c r="F166" s="92">
        <v>22</v>
      </c>
      <c r="G166" s="92">
        <v>8</v>
      </c>
      <c r="H166" s="93">
        <f t="shared" si="72"/>
        <v>44</v>
      </c>
      <c r="I166" s="94">
        <f t="shared" si="73"/>
        <v>0</v>
      </c>
      <c r="J166" s="94">
        <f t="shared" si="74"/>
        <v>0</v>
      </c>
      <c r="K166" s="95">
        <f t="shared" si="75"/>
        <v>0</v>
      </c>
      <c r="L166" s="96">
        <f t="shared" si="76"/>
        <v>0</v>
      </c>
      <c r="M166" s="96">
        <f t="shared" si="77"/>
        <v>0</v>
      </c>
      <c r="N166" s="97">
        <f t="shared" si="78"/>
        <v>0</v>
      </c>
      <c r="O166" s="98">
        <v>1.0172597116292625</v>
      </c>
      <c r="P166" s="97">
        <f t="shared" si="79"/>
        <v>0</v>
      </c>
      <c r="Q166" s="4"/>
      <c r="R166" s="3"/>
      <c r="S166" s="86"/>
      <c r="T166" s="3"/>
      <c r="U166" s="9"/>
      <c r="V166" s="24">
        <f t="shared" si="80"/>
        <v>0</v>
      </c>
      <c r="W166" s="25">
        <f t="shared" si="81"/>
        <v>0</v>
      </c>
      <c r="X166" s="26">
        <f t="shared" si="82"/>
        <v>0</v>
      </c>
      <c r="Z166" s="131">
        <f t="shared" si="83"/>
        <v>0</v>
      </c>
      <c r="AA166" s="131">
        <f t="shared" si="84"/>
        <v>0</v>
      </c>
      <c r="AC166" s="139">
        <f t="shared" si="62"/>
        <v>0</v>
      </c>
      <c r="AD166" s="140">
        <f t="shared" si="89"/>
        <v>22</v>
      </c>
      <c r="AE166" s="141">
        <f t="shared" si="63"/>
        <v>0</v>
      </c>
      <c r="AG166" s="142">
        <f t="shared" si="90"/>
        <v>0</v>
      </c>
      <c r="AH166" s="146"/>
      <c r="AJ166" s="139">
        <f t="shared" si="85"/>
        <v>0</v>
      </c>
      <c r="AL166" s="132">
        <f t="shared" si="70"/>
        <v>0.5</v>
      </c>
      <c r="AV166" s="143" t="e">
        <f>+#REF!</f>
        <v>#REF!</v>
      </c>
      <c r="AW166" s="130" t="e">
        <f t="shared" si="86"/>
        <v>#REF!</v>
      </c>
      <c r="AX166" s="130" t="e">
        <f t="shared" si="91"/>
        <v>#REF!</v>
      </c>
      <c r="AY166" s="144"/>
      <c r="AZ166" s="144" t="e">
        <f t="shared" si="88"/>
        <v>#REF!</v>
      </c>
    </row>
    <row r="167" spans="1:52" ht="13.5">
      <c r="A167" s="84">
        <v>40452</v>
      </c>
      <c r="B167" s="100">
        <f t="shared" si="68"/>
        <v>0</v>
      </c>
      <c r="C167" s="2"/>
      <c r="D167" s="2" t="e">
        <f t="shared" si="71"/>
        <v>#REF!</v>
      </c>
      <c r="E167" s="2">
        <f t="shared" si="67"/>
        <v>0</v>
      </c>
      <c r="F167" s="92">
        <v>21</v>
      </c>
      <c r="G167" s="92">
        <v>10</v>
      </c>
      <c r="H167" s="93">
        <f t="shared" si="72"/>
        <v>42</v>
      </c>
      <c r="I167" s="94">
        <f t="shared" si="73"/>
        <v>0</v>
      </c>
      <c r="J167" s="94">
        <f t="shared" si="74"/>
        <v>0</v>
      </c>
      <c r="K167" s="95">
        <f t="shared" si="75"/>
        <v>0</v>
      </c>
      <c r="L167" s="96">
        <f t="shared" si="76"/>
        <v>0</v>
      </c>
      <c r="M167" s="96">
        <f t="shared" si="77"/>
        <v>0</v>
      </c>
      <c r="N167" s="97">
        <f t="shared" si="78"/>
        <v>0</v>
      </c>
      <c r="O167" s="98">
        <v>1.0167797915676426</v>
      </c>
      <c r="P167" s="97">
        <f t="shared" si="79"/>
        <v>0</v>
      </c>
      <c r="Q167" s="4"/>
      <c r="R167" s="3"/>
      <c r="S167" s="86"/>
      <c r="T167" s="3"/>
      <c r="U167" s="9"/>
      <c r="V167" s="24">
        <f t="shared" si="80"/>
        <v>0</v>
      </c>
      <c r="W167" s="25">
        <f t="shared" si="81"/>
        <v>0</v>
      </c>
      <c r="X167" s="26">
        <f t="shared" si="82"/>
        <v>0</v>
      </c>
      <c r="Z167" s="131">
        <f t="shared" si="83"/>
        <v>0</v>
      </c>
      <c r="AA167" s="131">
        <f t="shared" si="84"/>
        <v>0</v>
      </c>
      <c r="AC167" s="139">
        <f t="shared" si="62"/>
        <v>0</v>
      </c>
      <c r="AD167" s="140">
        <f t="shared" si="89"/>
        <v>22</v>
      </c>
      <c r="AE167" s="141">
        <f t="shared" si="63"/>
        <v>0</v>
      </c>
      <c r="AG167" s="142">
        <f t="shared" si="90"/>
        <v>0</v>
      </c>
      <c r="AH167" s="146"/>
      <c r="AJ167" s="139">
        <f t="shared" si="85"/>
        <v>0</v>
      </c>
      <c r="AL167" s="132">
        <f t="shared" si="70"/>
        <v>0.5</v>
      </c>
      <c r="AV167" s="143" t="e">
        <f>+#REF!</f>
        <v>#REF!</v>
      </c>
      <c r="AW167" s="130" t="e">
        <f t="shared" si="86"/>
        <v>#REF!</v>
      </c>
      <c r="AX167" s="130" t="e">
        <f t="shared" si="91"/>
        <v>#REF!</v>
      </c>
      <c r="AY167" s="144"/>
      <c r="AZ167" s="144" t="e">
        <f t="shared" si="88"/>
        <v>#REF!</v>
      </c>
    </row>
    <row r="168" spans="1:52" ht="13.5">
      <c r="A168" s="84">
        <v>40483</v>
      </c>
      <c r="B168" s="100">
        <f t="shared" si="68"/>
        <v>0</v>
      </c>
      <c r="C168" s="2"/>
      <c r="D168" s="2" t="e">
        <f t="shared" si="71"/>
        <v>#REF!</v>
      </c>
      <c r="E168" s="2">
        <f t="shared" si="67"/>
        <v>0</v>
      </c>
      <c r="F168" s="92">
        <v>22</v>
      </c>
      <c r="G168" s="92">
        <v>8</v>
      </c>
      <c r="H168" s="93">
        <f t="shared" si="72"/>
        <v>44</v>
      </c>
      <c r="I168" s="94">
        <f t="shared" si="73"/>
        <v>0</v>
      </c>
      <c r="J168" s="94">
        <f t="shared" si="74"/>
        <v>0</v>
      </c>
      <c r="K168" s="95">
        <f t="shared" si="75"/>
        <v>0</v>
      </c>
      <c r="L168" s="96">
        <f t="shared" si="76"/>
        <v>0</v>
      </c>
      <c r="M168" s="96">
        <f t="shared" si="77"/>
        <v>0</v>
      </c>
      <c r="N168" s="97">
        <f t="shared" si="78"/>
        <v>0</v>
      </c>
      <c r="O168" s="98">
        <v>1.0164382683094904</v>
      </c>
      <c r="P168" s="97">
        <f t="shared" si="79"/>
        <v>0</v>
      </c>
      <c r="Q168" s="4"/>
      <c r="R168" s="3"/>
      <c r="S168" s="86"/>
      <c r="T168" s="3"/>
      <c r="U168" s="9"/>
      <c r="V168" s="24">
        <f t="shared" si="80"/>
        <v>0</v>
      </c>
      <c r="W168" s="25">
        <f t="shared" si="81"/>
        <v>0</v>
      </c>
      <c r="X168" s="26">
        <f t="shared" si="82"/>
        <v>0</v>
      </c>
      <c r="Z168" s="131">
        <f t="shared" si="83"/>
        <v>0</v>
      </c>
      <c r="AA168" s="131">
        <f t="shared" si="84"/>
        <v>0</v>
      </c>
      <c r="AC168" s="139">
        <f t="shared" si="62"/>
        <v>0</v>
      </c>
      <c r="AD168" s="140">
        <f t="shared" si="89"/>
        <v>22</v>
      </c>
      <c r="AE168" s="141">
        <f t="shared" si="63"/>
        <v>0</v>
      </c>
      <c r="AG168" s="142">
        <f t="shared" si="90"/>
        <v>0</v>
      </c>
      <c r="AH168" s="146"/>
      <c r="AJ168" s="139">
        <f t="shared" si="85"/>
        <v>0</v>
      </c>
      <c r="AL168" s="132">
        <f t="shared" si="70"/>
        <v>0.5</v>
      </c>
      <c r="AV168" s="143" t="e">
        <f>+#REF!</f>
        <v>#REF!</v>
      </c>
      <c r="AW168" s="130" t="e">
        <f t="shared" si="86"/>
        <v>#REF!</v>
      </c>
      <c r="AX168" s="130" t="e">
        <f t="shared" si="91"/>
        <v>#REF!</v>
      </c>
      <c r="AY168" s="144"/>
      <c r="AZ168" s="144" t="e">
        <f t="shared" si="88"/>
        <v>#REF!</v>
      </c>
    </row>
    <row r="169" spans="1:52" ht="13.5">
      <c r="A169" s="84">
        <v>40513</v>
      </c>
      <c r="B169" s="100">
        <f t="shared" si="68"/>
        <v>0</v>
      </c>
      <c r="C169" s="2"/>
      <c r="D169" s="2" t="e">
        <f t="shared" si="71"/>
        <v>#REF!</v>
      </c>
      <c r="E169" s="2">
        <f t="shared" si="67"/>
        <v>0</v>
      </c>
      <c r="F169" s="92">
        <v>23</v>
      </c>
      <c r="G169" s="92">
        <v>8</v>
      </c>
      <c r="H169" s="93">
        <f t="shared" si="72"/>
        <v>46</v>
      </c>
      <c r="I169" s="94">
        <f t="shared" si="73"/>
        <v>0</v>
      </c>
      <c r="J169" s="94">
        <f t="shared" si="74"/>
        <v>0</v>
      </c>
      <c r="K169" s="95">
        <f t="shared" si="75"/>
        <v>0</v>
      </c>
      <c r="L169" s="96">
        <f t="shared" si="76"/>
        <v>0</v>
      </c>
      <c r="M169" s="96">
        <f t="shared" si="77"/>
        <v>0</v>
      </c>
      <c r="N169" s="97">
        <f t="shared" si="78"/>
        <v>0</v>
      </c>
      <c r="O169" s="98">
        <v>1.015011162614854</v>
      </c>
      <c r="P169" s="97">
        <f t="shared" si="79"/>
        <v>0</v>
      </c>
      <c r="Q169" s="4"/>
      <c r="R169" s="3"/>
      <c r="S169" s="86"/>
      <c r="T169" s="3"/>
      <c r="U169" s="9"/>
      <c r="V169" s="24">
        <f t="shared" si="80"/>
        <v>0</v>
      </c>
      <c r="W169" s="25">
        <f t="shared" si="81"/>
        <v>0</v>
      </c>
      <c r="X169" s="26">
        <f t="shared" si="82"/>
        <v>0</v>
      </c>
      <c r="Z169" s="131">
        <f t="shared" si="83"/>
        <v>0</v>
      </c>
      <c r="AA169" s="131">
        <f t="shared" si="84"/>
        <v>0</v>
      </c>
      <c r="AC169" s="139">
        <f t="shared" si="62"/>
        <v>0</v>
      </c>
      <c r="AD169" s="140">
        <f t="shared" si="89"/>
        <v>22</v>
      </c>
      <c r="AE169" s="141">
        <f t="shared" si="63"/>
        <v>0</v>
      </c>
      <c r="AG169" s="142">
        <f t="shared" si="90"/>
        <v>0</v>
      </c>
      <c r="AH169" s="145"/>
      <c r="AJ169" s="139">
        <f t="shared" si="85"/>
        <v>0</v>
      </c>
      <c r="AL169" s="132">
        <f t="shared" si="70"/>
        <v>0.5</v>
      </c>
      <c r="AV169" s="143" t="e">
        <f>+#REF!</f>
        <v>#REF!</v>
      </c>
      <c r="AW169" s="130" t="e">
        <f t="shared" si="86"/>
        <v>#REF!</v>
      </c>
      <c r="AX169" s="130" t="e">
        <f t="shared" si="91"/>
        <v>#REF!</v>
      </c>
      <c r="AY169" s="144"/>
      <c r="AZ169" s="144" t="e">
        <f t="shared" si="88"/>
        <v>#REF!</v>
      </c>
    </row>
    <row r="170" spans="1:52" ht="13.5">
      <c r="A170" s="84" t="s">
        <v>2</v>
      </c>
      <c r="B170" s="100">
        <f t="shared" si="68"/>
        <v>0</v>
      </c>
      <c r="C170" s="2"/>
      <c r="D170" s="2" t="e">
        <f t="shared" si="71"/>
        <v>#REF!</v>
      </c>
      <c r="E170" s="2">
        <f t="shared" si="67"/>
        <v>0</v>
      </c>
      <c r="F170" s="92">
        <v>23</v>
      </c>
      <c r="G170" s="92">
        <v>8</v>
      </c>
      <c r="H170" s="93">
        <f t="shared" si="72"/>
        <v>46</v>
      </c>
      <c r="I170" s="94">
        <f t="shared" si="73"/>
        <v>0</v>
      </c>
      <c r="J170" s="94">
        <f t="shared" si="74"/>
        <v>0</v>
      </c>
      <c r="K170" s="95">
        <f t="shared" si="75"/>
        <v>0</v>
      </c>
      <c r="L170" s="96">
        <f t="shared" si="76"/>
        <v>0</v>
      </c>
      <c r="M170" s="96">
        <f t="shared" si="77"/>
        <v>0</v>
      </c>
      <c r="N170" s="97">
        <f t="shared" si="78"/>
        <v>0</v>
      </c>
      <c r="O170" s="98">
        <v>1.015011162614854</v>
      </c>
      <c r="P170" s="97">
        <f t="shared" si="79"/>
        <v>0</v>
      </c>
      <c r="Q170" s="4"/>
      <c r="R170" s="3"/>
      <c r="S170" s="86"/>
      <c r="T170" s="3"/>
      <c r="U170" s="9"/>
      <c r="V170" s="24">
        <f t="shared" si="80"/>
        <v>0</v>
      </c>
      <c r="W170" s="25">
        <f t="shared" si="81"/>
        <v>0</v>
      </c>
      <c r="X170" s="26">
        <f t="shared" si="82"/>
        <v>0</v>
      </c>
      <c r="Z170" s="131">
        <f t="shared" si="83"/>
        <v>0</v>
      </c>
      <c r="AA170" s="131">
        <f t="shared" si="84"/>
        <v>0</v>
      </c>
      <c r="AC170" s="139">
        <f t="shared" si="62"/>
        <v>0</v>
      </c>
      <c r="AD170" s="140">
        <f>+AD169</f>
        <v>22</v>
      </c>
      <c r="AE170" s="141">
        <f t="shared" si="63"/>
        <v>0</v>
      </c>
      <c r="AG170" s="142">
        <f t="shared" si="90"/>
        <v>0</v>
      </c>
      <c r="AH170" s="145"/>
      <c r="AJ170" s="139">
        <f t="shared" si="85"/>
        <v>0</v>
      </c>
      <c r="AL170" s="132">
        <f t="shared" si="70"/>
        <v>0.5</v>
      </c>
      <c r="AV170" s="143" t="e">
        <f>+#REF!</f>
        <v>#REF!</v>
      </c>
      <c r="AW170" s="130" t="e">
        <f t="shared" si="86"/>
        <v>#REF!</v>
      </c>
      <c r="AX170" s="130" t="e">
        <f t="shared" si="91"/>
        <v>#REF!</v>
      </c>
      <c r="AY170" s="144"/>
      <c r="AZ170" s="144" t="e">
        <f t="shared" si="88"/>
        <v>#REF!</v>
      </c>
    </row>
    <row r="171" spans="1:52" ht="13.5">
      <c r="A171" s="84">
        <v>40544</v>
      </c>
      <c r="B171" s="100">
        <f t="shared" si="68"/>
        <v>0</v>
      </c>
      <c r="C171" s="2"/>
      <c r="D171" s="2" t="e">
        <f t="shared" si="71"/>
        <v>#REF!</v>
      </c>
      <c r="E171" s="2">
        <f t="shared" si="67"/>
        <v>0</v>
      </c>
      <c r="F171" s="92">
        <v>21</v>
      </c>
      <c r="G171" s="92">
        <v>10</v>
      </c>
      <c r="H171" s="93">
        <f t="shared" si="72"/>
        <v>42</v>
      </c>
      <c r="I171" s="94">
        <f t="shared" si="73"/>
        <v>0</v>
      </c>
      <c r="J171" s="94">
        <f t="shared" si="74"/>
        <v>0</v>
      </c>
      <c r="K171" s="95">
        <f t="shared" si="75"/>
        <v>0</v>
      </c>
      <c r="L171" s="96">
        <f t="shared" si="76"/>
        <v>0</v>
      </c>
      <c r="M171" s="96">
        <f t="shared" si="77"/>
        <v>0</v>
      </c>
      <c r="N171" s="97">
        <f t="shared" si="78"/>
        <v>0</v>
      </c>
      <c r="O171" s="98">
        <v>1.0142859481619186</v>
      </c>
      <c r="P171" s="97">
        <f t="shared" si="79"/>
        <v>0</v>
      </c>
      <c r="Q171" s="4"/>
      <c r="R171" s="3"/>
      <c r="S171" s="86"/>
      <c r="T171" s="3"/>
      <c r="U171" s="9"/>
      <c r="V171" s="24">
        <f t="shared" si="80"/>
        <v>0</v>
      </c>
      <c r="W171" s="25">
        <f t="shared" si="81"/>
        <v>0</v>
      </c>
      <c r="X171" s="26">
        <f t="shared" si="82"/>
        <v>0</v>
      </c>
      <c r="Z171" s="131">
        <f t="shared" si="83"/>
        <v>0</v>
      </c>
      <c r="AA171" s="131">
        <f t="shared" si="84"/>
        <v>0</v>
      </c>
      <c r="AC171" s="139">
        <f t="shared" si="62"/>
        <v>0</v>
      </c>
      <c r="AD171" s="140">
        <f aca="true" t="shared" si="92" ref="AD171:AD182">INT((A171-$B$8)/364)</f>
        <v>22</v>
      </c>
      <c r="AE171" s="141">
        <f t="shared" si="63"/>
        <v>0</v>
      </c>
      <c r="AG171" s="142">
        <f t="shared" si="90"/>
        <v>0</v>
      </c>
      <c r="AH171" s="145">
        <f>+AC171/30*5</f>
        <v>0</v>
      </c>
      <c r="AJ171" s="139">
        <f t="shared" si="85"/>
        <v>0</v>
      </c>
      <c r="AL171" s="132">
        <f t="shared" si="70"/>
        <v>0.5</v>
      </c>
      <c r="AV171" s="143" t="e">
        <f>+#REF!</f>
        <v>#REF!</v>
      </c>
      <c r="AW171" s="130" t="e">
        <f t="shared" si="86"/>
        <v>#REF!</v>
      </c>
      <c r="AX171" s="130" t="e">
        <f t="shared" si="91"/>
        <v>#REF!</v>
      </c>
      <c r="AY171" s="144"/>
      <c r="AZ171" s="144" t="e">
        <f t="shared" si="88"/>
        <v>#REF!</v>
      </c>
    </row>
    <row r="172" spans="1:52" ht="13.5">
      <c r="A172" s="84">
        <v>40575</v>
      </c>
      <c r="B172" s="100">
        <f t="shared" si="68"/>
        <v>0</v>
      </c>
      <c r="C172" s="2"/>
      <c r="D172" s="2" t="e">
        <f t="shared" si="71"/>
        <v>#REF!</v>
      </c>
      <c r="E172" s="2">
        <f t="shared" si="67"/>
        <v>0</v>
      </c>
      <c r="F172" s="92">
        <v>20</v>
      </c>
      <c r="G172" s="92">
        <v>8</v>
      </c>
      <c r="H172" s="93">
        <f t="shared" si="72"/>
        <v>40</v>
      </c>
      <c r="I172" s="94">
        <f t="shared" si="73"/>
        <v>0</v>
      </c>
      <c r="J172" s="94">
        <f t="shared" si="74"/>
        <v>0</v>
      </c>
      <c r="K172" s="95">
        <f t="shared" si="75"/>
        <v>0</v>
      </c>
      <c r="L172" s="96">
        <f t="shared" si="76"/>
        <v>0</v>
      </c>
      <c r="M172" s="96">
        <f t="shared" si="77"/>
        <v>0</v>
      </c>
      <c r="N172" s="97">
        <f t="shared" si="78"/>
        <v>0</v>
      </c>
      <c r="O172" s="98">
        <v>1.013754740677803</v>
      </c>
      <c r="P172" s="97">
        <f t="shared" si="79"/>
        <v>0</v>
      </c>
      <c r="Q172" s="4"/>
      <c r="R172" s="3"/>
      <c r="S172" s="86"/>
      <c r="T172" s="3"/>
      <c r="U172" s="9"/>
      <c r="V172" s="24">
        <f t="shared" si="80"/>
        <v>0</v>
      </c>
      <c r="W172" s="25">
        <f t="shared" si="81"/>
        <v>0</v>
      </c>
      <c r="X172" s="26">
        <f t="shared" si="82"/>
        <v>0</v>
      </c>
      <c r="Z172" s="131">
        <f t="shared" si="83"/>
        <v>0</v>
      </c>
      <c r="AA172" s="131">
        <f t="shared" si="84"/>
        <v>0</v>
      </c>
      <c r="AC172" s="139">
        <f t="shared" si="62"/>
        <v>0</v>
      </c>
      <c r="AD172" s="140">
        <f t="shared" si="92"/>
        <v>22</v>
      </c>
      <c r="AE172" s="141">
        <f t="shared" si="63"/>
        <v>0</v>
      </c>
      <c r="AG172" s="142">
        <f t="shared" si="90"/>
        <v>0</v>
      </c>
      <c r="AH172" s="142"/>
      <c r="AJ172" s="139">
        <f t="shared" si="85"/>
        <v>0</v>
      </c>
      <c r="AL172" s="132">
        <f t="shared" si="70"/>
        <v>0.5</v>
      </c>
      <c r="AV172" s="143" t="e">
        <f>+#REF!</f>
        <v>#REF!</v>
      </c>
      <c r="AW172" s="130" t="e">
        <f t="shared" si="86"/>
        <v>#REF!</v>
      </c>
      <c r="AX172" s="130" t="e">
        <f t="shared" si="91"/>
        <v>#REF!</v>
      </c>
      <c r="AY172" s="144"/>
      <c r="AZ172" s="144" t="e">
        <f t="shared" si="88"/>
        <v>#REF!</v>
      </c>
    </row>
    <row r="173" spans="1:52" ht="13.5">
      <c r="A173" s="84">
        <v>40603</v>
      </c>
      <c r="B173" s="100">
        <f t="shared" si="68"/>
        <v>0</v>
      </c>
      <c r="C173" s="2"/>
      <c r="D173" s="2" t="e">
        <f t="shared" si="71"/>
        <v>#REF!</v>
      </c>
      <c r="E173" s="2">
        <f t="shared" si="67"/>
        <v>0</v>
      </c>
      <c r="F173" s="92">
        <v>23</v>
      </c>
      <c r="G173" s="92">
        <v>8</v>
      </c>
      <c r="H173" s="93">
        <f t="shared" si="72"/>
        <v>46</v>
      </c>
      <c r="I173" s="94">
        <f t="shared" si="73"/>
        <v>0</v>
      </c>
      <c r="J173" s="94">
        <f t="shared" si="74"/>
        <v>0</v>
      </c>
      <c r="K173" s="95">
        <f t="shared" si="75"/>
        <v>0</v>
      </c>
      <c r="L173" s="96">
        <f t="shared" si="76"/>
        <v>0</v>
      </c>
      <c r="M173" s="96">
        <f t="shared" si="77"/>
        <v>0</v>
      </c>
      <c r="N173" s="97">
        <f t="shared" si="78"/>
        <v>0</v>
      </c>
      <c r="O173" s="98">
        <v>1.0125275572783816</v>
      </c>
      <c r="P173" s="97">
        <f t="shared" si="79"/>
        <v>0</v>
      </c>
      <c r="Q173" s="4"/>
      <c r="R173" s="3"/>
      <c r="S173" s="86"/>
      <c r="T173" s="3"/>
      <c r="U173" s="9"/>
      <c r="V173" s="24">
        <f t="shared" si="80"/>
        <v>0</v>
      </c>
      <c r="W173" s="25">
        <f t="shared" si="81"/>
        <v>0</v>
      </c>
      <c r="X173" s="26">
        <f t="shared" si="82"/>
        <v>0</v>
      </c>
      <c r="Z173" s="131">
        <f t="shared" si="83"/>
        <v>0</v>
      </c>
      <c r="AA173" s="131">
        <f t="shared" si="84"/>
        <v>0</v>
      </c>
      <c r="AC173" s="139">
        <f t="shared" si="62"/>
        <v>0</v>
      </c>
      <c r="AD173" s="140">
        <f t="shared" si="92"/>
        <v>22</v>
      </c>
      <c r="AE173" s="141">
        <f t="shared" si="63"/>
        <v>0</v>
      </c>
      <c r="AG173" s="142">
        <f t="shared" si="90"/>
        <v>0</v>
      </c>
      <c r="AH173" s="146"/>
      <c r="AJ173" s="139">
        <f t="shared" si="85"/>
        <v>0</v>
      </c>
      <c r="AL173" s="132">
        <f t="shared" si="70"/>
        <v>0.5</v>
      </c>
      <c r="AV173" s="143" t="e">
        <f>+#REF!</f>
        <v>#REF!</v>
      </c>
      <c r="AW173" s="130" t="e">
        <f t="shared" si="86"/>
        <v>#REF!</v>
      </c>
      <c r="AX173" s="130" t="e">
        <f t="shared" si="91"/>
        <v>#REF!</v>
      </c>
      <c r="AY173" s="144"/>
      <c r="AZ173" s="144" t="e">
        <f t="shared" si="88"/>
        <v>#REF!</v>
      </c>
    </row>
    <row r="174" spans="1:52" ht="13.5">
      <c r="A174" s="84">
        <v>40634</v>
      </c>
      <c r="B174" s="100">
        <f t="shared" si="68"/>
        <v>0</v>
      </c>
      <c r="C174" s="2"/>
      <c r="D174" s="2" t="e">
        <f t="shared" si="71"/>
        <v>#REF!</v>
      </c>
      <c r="E174" s="2">
        <f t="shared" si="67"/>
        <v>0</v>
      </c>
      <c r="F174" s="92">
        <v>21</v>
      </c>
      <c r="G174" s="92">
        <v>9</v>
      </c>
      <c r="H174" s="93">
        <f t="shared" si="72"/>
        <v>42</v>
      </c>
      <c r="I174" s="94">
        <f t="shared" si="73"/>
        <v>0</v>
      </c>
      <c r="J174" s="94">
        <f t="shared" si="74"/>
        <v>0</v>
      </c>
      <c r="K174" s="95">
        <f t="shared" si="75"/>
        <v>0</v>
      </c>
      <c r="L174" s="96">
        <f t="shared" si="76"/>
        <v>0</v>
      </c>
      <c r="M174" s="96">
        <f t="shared" si="77"/>
        <v>0</v>
      </c>
      <c r="N174" s="97">
        <f t="shared" si="78"/>
        <v>0</v>
      </c>
      <c r="O174" s="98">
        <v>1.0121540724256564</v>
      </c>
      <c r="P174" s="97">
        <f t="shared" si="79"/>
        <v>0</v>
      </c>
      <c r="Q174" s="4"/>
      <c r="R174" s="3"/>
      <c r="S174" s="86"/>
      <c r="T174" s="3"/>
      <c r="U174" s="9"/>
      <c r="V174" s="24">
        <f t="shared" si="80"/>
        <v>0</v>
      </c>
      <c r="W174" s="25">
        <f t="shared" si="81"/>
        <v>0</v>
      </c>
      <c r="X174" s="26">
        <f t="shared" si="82"/>
        <v>0</v>
      </c>
      <c r="Z174" s="131">
        <f t="shared" si="83"/>
        <v>0</v>
      </c>
      <c r="AA174" s="131">
        <f t="shared" si="84"/>
        <v>0</v>
      </c>
      <c r="AC174" s="139">
        <f t="shared" si="62"/>
        <v>0</v>
      </c>
      <c r="AD174" s="140">
        <f t="shared" si="92"/>
        <v>22</v>
      </c>
      <c r="AE174" s="141">
        <f t="shared" si="63"/>
        <v>0</v>
      </c>
      <c r="AG174" s="142">
        <f t="shared" si="90"/>
        <v>0</v>
      </c>
      <c r="AH174" s="146"/>
      <c r="AJ174" s="139">
        <f t="shared" si="85"/>
        <v>0</v>
      </c>
      <c r="AL174" s="132">
        <f t="shared" si="70"/>
        <v>0.5</v>
      </c>
      <c r="AV174" s="143" t="e">
        <f>+#REF!</f>
        <v>#REF!</v>
      </c>
      <c r="AW174" s="130" t="e">
        <f t="shared" si="86"/>
        <v>#REF!</v>
      </c>
      <c r="AX174" s="130" t="e">
        <f t="shared" si="91"/>
        <v>#REF!</v>
      </c>
      <c r="AY174" s="144"/>
      <c r="AZ174" s="144" t="e">
        <f t="shared" si="88"/>
        <v>#REF!</v>
      </c>
    </row>
    <row r="175" spans="1:52" ht="13.5">
      <c r="A175" s="84">
        <v>40664</v>
      </c>
      <c r="B175" s="100">
        <f t="shared" si="68"/>
        <v>0</v>
      </c>
      <c r="C175" s="2"/>
      <c r="D175" s="2" t="e">
        <f t="shared" si="71"/>
        <v>#REF!</v>
      </c>
      <c r="E175" s="2">
        <f t="shared" si="67"/>
        <v>0</v>
      </c>
      <c r="F175" s="92">
        <v>22</v>
      </c>
      <c r="G175" s="92">
        <v>9</v>
      </c>
      <c r="H175" s="93">
        <f t="shared" si="72"/>
        <v>44</v>
      </c>
      <c r="I175" s="94">
        <f t="shared" si="73"/>
        <v>0</v>
      </c>
      <c r="J175" s="94">
        <f t="shared" si="74"/>
        <v>0</v>
      </c>
      <c r="K175" s="95">
        <f t="shared" si="75"/>
        <v>0</v>
      </c>
      <c r="L175" s="96">
        <f t="shared" si="76"/>
        <v>0</v>
      </c>
      <c r="M175" s="96">
        <f t="shared" si="77"/>
        <v>0</v>
      </c>
      <c r="N175" s="97">
        <f t="shared" si="78"/>
        <v>0</v>
      </c>
      <c r="O175" s="98">
        <v>1.0105674814797336</v>
      </c>
      <c r="P175" s="97">
        <f t="shared" si="79"/>
        <v>0</v>
      </c>
      <c r="Q175" s="4"/>
      <c r="R175" s="3"/>
      <c r="S175" s="86"/>
      <c r="T175" s="3"/>
      <c r="U175" s="9"/>
      <c r="V175" s="24">
        <f t="shared" si="80"/>
        <v>0</v>
      </c>
      <c r="W175" s="25">
        <f t="shared" si="81"/>
        <v>0</v>
      </c>
      <c r="X175" s="26">
        <f t="shared" si="82"/>
        <v>0</v>
      </c>
      <c r="Z175" s="131">
        <f t="shared" si="83"/>
        <v>0</v>
      </c>
      <c r="AA175" s="131">
        <f t="shared" si="84"/>
        <v>0</v>
      </c>
      <c r="AC175" s="139">
        <f t="shared" si="62"/>
        <v>0</v>
      </c>
      <c r="AD175" s="140">
        <f t="shared" si="92"/>
        <v>23</v>
      </c>
      <c r="AE175" s="141">
        <f t="shared" si="63"/>
        <v>0</v>
      </c>
      <c r="AG175" s="142">
        <f t="shared" si="90"/>
        <v>0</v>
      </c>
      <c r="AH175" s="146"/>
      <c r="AJ175" s="139">
        <f t="shared" si="85"/>
        <v>0</v>
      </c>
      <c r="AL175" s="132">
        <f t="shared" si="70"/>
        <v>0.5</v>
      </c>
      <c r="AV175" s="143" t="e">
        <f>+#REF!</f>
        <v>#REF!</v>
      </c>
      <c r="AW175" s="130" t="e">
        <f t="shared" si="86"/>
        <v>#REF!</v>
      </c>
      <c r="AX175" s="130" t="e">
        <f t="shared" si="91"/>
        <v>#REF!</v>
      </c>
      <c r="AY175" s="144"/>
      <c r="AZ175" s="144" t="e">
        <f t="shared" si="88"/>
        <v>#REF!</v>
      </c>
    </row>
    <row r="176" spans="1:52" ht="13.5">
      <c r="A176" s="84">
        <v>40695</v>
      </c>
      <c r="B176" s="100">
        <f t="shared" si="68"/>
        <v>0</v>
      </c>
      <c r="C176" s="2"/>
      <c r="D176" s="2" t="e">
        <f t="shared" si="71"/>
        <v>#REF!</v>
      </c>
      <c r="E176" s="2">
        <f t="shared" si="67"/>
        <v>0</v>
      </c>
      <c r="F176" s="92">
        <v>22</v>
      </c>
      <c r="G176" s="92">
        <v>8</v>
      </c>
      <c r="H176" s="93">
        <f t="shared" si="72"/>
        <v>44</v>
      </c>
      <c r="I176" s="94">
        <f t="shared" si="73"/>
        <v>0</v>
      </c>
      <c r="J176" s="94">
        <f t="shared" si="74"/>
        <v>0</v>
      </c>
      <c r="K176" s="95">
        <f t="shared" si="75"/>
        <v>0</v>
      </c>
      <c r="L176" s="96">
        <f t="shared" si="76"/>
        <v>0</v>
      </c>
      <c r="M176" s="96">
        <f t="shared" si="77"/>
        <v>0</v>
      </c>
      <c r="N176" s="97">
        <f t="shared" si="78"/>
        <v>0</v>
      </c>
      <c r="O176" s="98">
        <v>1.0094429620200427</v>
      </c>
      <c r="P176" s="97">
        <f t="shared" si="79"/>
        <v>0</v>
      </c>
      <c r="Q176" s="4"/>
      <c r="R176" s="3"/>
      <c r="S176" s="86"/>
      <c r="T176" s="3"/>
      <c r="U176" s="9"/>
      <c r="V176" s="24">
        <f t="shared" si="80"/>
        <v>0</v>
      </c>
      <c r="W176" s="25">
        <f t="shared" si="81"/>
        <v>0</v>
      </c>
      <c r="X176" s="26">
        <f t="shared" si="82"/>
        <v>0</v>
      </c>
      <c r="Z176" s="131">
        <f t="shared" si="83"/>
        <v>0</v>
      </c>
      <c r="AA176" s="131">
        <f t="shared" si="84"/>
        <v>0</v>
      </c>
      <c r="AC176" s="139">
        <f t="shared" si="62"/>
        <v>0</v>
      </c>
      <c r="AD176" s="140">
        <f t="shared" si="92"/>
        <v>23</v>
      </c>
      <c r="AE176" s="141">
        <f t="shared" si="63"/>
        <v>0</v>
      </c>
      <c r="AG176" s="142">
        <f t="shared" si="90"/>
        <v>0</v>
      </c>
      <c r="AH176" s="146"/>
      <c r="AJ176" s="139">
        <f t="shared" si="85"/>
        <v>0</v>
      </c>
      <c r="AL176" s="132">
        <f t="shared" si="70"/>
        <v>0.5</v>
      </c>
      <c r="AV176" s="143" t="e">
        <f>+#REF!</f>
        <v>#REF!</v>
      </c>
      <c r="AW176" s="130" t="e">
        <f t="shared" si="86"/>
        <v>#REF!</v>
      </c>
      <c r="AX176" s="130" t="e">
        <f t="shared" si="91"/>
        <v>#REF!</v>
      </c>
      <c r="AY176" s="144"/>
      <c r="AZ176" s="144" t="e">
        <f t="shared" si="88"/>
        <v>#REF!</v>
      </c>
    </row>
    <row r="177" spans="1:52" ht="13.5">
      <c r="A177" s="84">
        <v>40725</v>
      </c>
      <c r="B177" s="100">
        <f t="shared" si="68"/>
        <v>0</v>
      </c>
      <c r="C177" s="2"/>
      <c r="D177" s="2" t="e">
        <f t="shared" si="71"/>
        <v>#REF!</v>
      </c>
      <c r="E177" s="2">
        <f t="shared" si="67"/>
        <v>0</v>
      </c>
      <c r="F177" s="92">
        <v>21</v>
      </c>
      <c r="G177" s="92">
        <v>10</v>
      </c>
      <c r="H177" s="93">
        <f t="shared" si="72"/>
        <v>42</v>
      </c>
      <c r="I177" s="94">
        <f t="shared" si="73"/>
        <v>0</v>
      </c>
      <c r="J177" s="94">
        <f t="shared" si="74"/>
        <v>0</v>
      </c>
      <c r="K177" s="95">
        <f t="shared" si="75"/>
        <v>0</v>
      </c>
      <c r="L177" s="96">
        <f t="shared" si="76"/>
        <v>0</v>
      </c>
      <c r="M177" s="96">
        <f t="shared" si="77"/>
        <v>0</v>
      </c>
      <c r="N177" s="97">
        <f t="shared" si="78"/>
        <v>0</v>
      </c>
      <c r="O177" s="98">
        <v>1.0082038794521964</v>
      </c>
      <c r="P177" s="97">
        <f t="shared" si="79"/>
        <v>0</v>
      </c>
      <c r="Q177" s="4"/>
      <c r="R177" s="3"/>
      <c r="S177" s="86"/>
      <c r="T177" s="3"/>
      <c r="U177" s="9"/>
      <c r="V177" s="24">
        <f t="shared" si="80"/>
        <v>0</v>
      </c>
      <c r="W177" s="25">
        <f t="shared" si="81"/>
        <v>0</v>
      </c>
      <c r="X177" s="26">
        <f t="shared" si="82"/>
        <v>0</v>
      </c>
      <c r="Z177" s="131">
        <f t="shared" si="83"/>
        <v>0</v>
      </c>
      <c r="AA177" s="131">
        <f t="shared" si="84"/>
        <v>0</v>
      </c>
      <c r="AC177" s="139">
        <f aca="true" t="shared" si="93" ref="AC177:AC189">+I177+J177</f>
        <v>0</v>
      </c>
      <c r="AD177" s="140">
        <f t="shared" si="92"/>
        <v>23</v>
      </c>
      <c r="AE177" s="141">
        <f aca="true" t="shared" si="94" ref="AE177:AE188">IF(AD177=AD176,0,AC177/30*18)</f>
        <v>0</v>
      </c>
      <c r="AG177" s="142">
        <f t="shared" si="90"/>
        <v>0</v>
      </c>
      <c r="AH177" s="146"/>
      <c r="AJ177" s="139">
        <f t="shared" si="85"/>
        <v>0</v>
      </c>
      <c r="AL177" s="132">
        <f t="shared" si="70"/>
        <v>0.5</v>
      </c>
      <c r="AV177" s="143" t="e">
        <f>+#REF!</f>
        <v>#REF!</v>
      </c>
      <c r="AW177" s="130" t="e">
        <f t="shared" si="86"/>
        <v>#REF!</v>
      </c>
      <c r="AX177" s="130" t="e">
        <f t="shared" si="91"/>
        <v>#REF!</v>
      </c>
      <c r="AY177" s="144"/>
      <c r="AZ177" s="144" t="e">
        <f t="shared" si="88"/>
        <v>#REF!</v>
      </c>
    </row>
    <row r="178" spans="1:52" ht="13.5">
      <c r="A178" s="84">
        <v>40756</v>
      </c>
      <c r="B178" s="100">
        <f t="shared" si="68"/>
        <v>0</v>
      </c>
      <c r="C178" s="2"/>
      <c r="D178" s="2" t="e">
        <f t="shared" si="71"/>
        <v>#REF!</v>
      </c>
      <c r="E178" s="2">
        <f t="shared" si="67"/>
        <v>0</v>
      </c>
      <c r="F178" s="92">
        <v>23</v>
      </c>
      <c r="G178" s="92">
        <v>8</v>
      </c>
      <c r="H178" s="93">
        <f t="shared" si="72"/>
        <v>46</v>
      </c>
      <c r="I178" s="94">
        <f t="shared" si="73"/>
        <v>0</v>
      </c>
      <c r="J178" s="94">
        <f t="shared" si="74"/>
        <v>0</v>
      </c>
      <c r="K178" s="95">
        <f t="shared" si="75"/>
        <v>0</v>
      </c>
      <c r="L178" s="96">
        <f t="shared" si="76"/>
        <v>0</v>
      </c>
      <c r="M178" s="96">
        <f t="shared" si="77"/>
        <v>0</v>
      </c>
      <c r="N178" s="97">
        <f t="shared" si="78"/>
        <v>0</v>
      </c>
      <c r="O178" s="98">
        <v>1.0061151843295282</v>
      </c>
      <c r="P178" s="97">
        <f t="shared" si="79"/>
        <v>0</v>
      </c>
      <c r="Q178" s="4"/>
      <c r="R178" s="3"/>
      <c r="S178" s="86"/>
      <c r="T178" s="3"/>
      <c r="U178" s="9"/>
      <c r="V178" s="24">
        <f t="shared" si="80"/>
        <v>0</v>
      </c>
      <c r="W178" s="25">
        <f t="shared" si="81"/>
        <v>0</v>
      </c>
      <c r="X178" s="26">
        <f t="shared" si="82"/>
        <v>0</v>
      </c>
      <c r="Z178" s="131">
        <f t="shared" si="83"/>
        <v>0</v>
      </c>
      <c r="AA178" s="131">
        <f t="shared" si="84"/>
        <v>0</v>
      </c>
      <c r="AC178" s="139">
        <f t="shared" si="93"/>
        <v>0</v>
      </c>
      <c r="AD178" s="140">
        <f t="shared" si="92"/>
        <v>23</v>
      </c>
      <c r="AE178" s="141">
        <f t="shared" si="94"/>
        <v>0</v>
      </c>
      <c r="AG178" s="142">
        <f t="shared" si="90"/>
        <v>0</v>
      </c>
      <c r="AH178" s="146"/>
      <c r="AJ178" s="139">
        <f t="shared" si="85"/>
        <v>0</v>
      </c>
      <c r="AL178" s="132">
        <f t="shared" si="70"/>
        <v>0.5</v>
      </c>
      <c r="AV178" s="143" t="e">
        <f>+#REF!</f>
        <v>#REF!</v>
      </c>
      <c r="AW178" s="130" t="e">
        <f t="shared" si="86"/>
        <v>#REF!</v>
      </c>
      <c r="AX178" s="130" t="e">
        <f t="shared" si="91"/>
        <v>#REF!</v>
      </c>
      <c r="AY178" s="144"/>
      <c r="AZ178" s="144" t="e">
        <f t="shared" si="88"/>
        <v>#REF!</v>
      </c>
    </row>
    <row r="179" spans="1:52" ht="13.5">
      <c r="A179" s="84">
        <v>40787</v>
      </c>
      <c r="B179" s="100">
        <f t="shared" si="68"/>
        <v>0</v>
      </c>
      <c r="C179" s="2"/>
      <c r="D179" s="2" t="e">
        <f t="shared" si="71"/>
        <v>#REF!</v>
      </c>
      <c r="E179" s="2">
        <f t="shared" si="67"/>
        <v>0</v>
      </c>
      <c r="F179" s="92">
        <v>22</v>
      </c>
      <c r="G179" s="92">
        <v>8</v>
      </c>
      <c r="H179" s="93">
        <f t="shared" si="72"/>
        <v>44</v>
      </c>
      <c r="I179" s="94">
        <f t="shared" si="73"/>
        <v>0</v>
      </c>
      <c r="J179" s="94">
        <f t="shared" si="74"/>
        <v>0</v>
      </c>
      <c r="K179" s="95">
        <f t="shared" si="75"/>
        <v>0</v>
      </c>
      <c r="L179" s="96">
        <f t="shared" si="76"/>
        <v>0</v>
      </c>
      <c r="M179" s="96">
        <f t="shared" si="77"/>
        <v>0</v>
      </c>
      <c r="N179" s="97">
        <f t="shared" si="78"/>
        <v>0</v>
      </c>
      <c r="O179" s="98">
        <v>1.0051070619463958</v>
      </c>
      <c r="P179" s="97">
        <f t="shared" si="79"/>
        <v>0</v>
      </c>
      <c r="Q179" s="4"/>
      <c r="R179" s="3"/>
      <c r="S179" s="86"/>
      <c r="T179" s="3"/>
      <c r="U179" s="9"/>
      <c r="V179" s="24">
        <f t="shared" si="80"/>
        <v>0</v>
      </c>
      <c r="W179" s="25">
        <f t="shared" si="81"/>
        <v>0</v>
      </c>
      <c r="X179" s="26">
        <f t="shared" si="82"/>
        <v>0</v>
      </c>
      <c r="Z179" s="131">
        <f t="shared" si="83"/>
        <v>0</v>
      </c>
      <c r="AA179" s="131">
        <f t="shared" si="84"/>
        <v>0</v>
      </c>
      <c r="AC179" s="139">
        <f t="shared" si="93"/>
        <v>0</v>
      </c>
      <c r="AD179" s="140">
        <f t="shared" si="92"/>
        <v>23</v>
      </c>
      <c r="AE179" s="141">
        <f t="shared" si="94"/>
        <v>0</v>
      </c>
      <c r="AG179" s="142">
        <f t="shared" si="90"/>
        <v>0</v>
      </c>
      <c r="AH179" s="146"/>
      <c r="AJ179" s="139">
        <f t="shared" si="85"/>
        <v>0</v>
      </c>
      <c r="AL179" s="132">
        <f t="shared" si="70"/>
        <v>0.5</v>
      </c>
      <c r="AV179" s="143" t="e">
        <f>+#REF!</f>
        <v>#REF!</v>
      </c>
      <c r="AW179" s="130" t="e">
        <f t="shared" si="86"/>
        <v>#REF!</v>
      </c>
      <c r="AX179" s="130" t="e">
        <f t="shared" si="91"/>
        <v>#REF!</v>
      </c>
      <c r="AY179" s="144"/>
      <c r="AZ179" s="144" t="e">
        <f t="shared" si="88"/>
        <v>#REF!</v>
      </c>
    </row>
    <row r="180" spans="1:52" ht="13.5">
      <c r="A180" s="84">
        <v>40817</v>
      </c>
      <c r="B180" s="100">
        <f t="shared" si="68"/>
        <v>0</v>
      </c>
      <c r="C180" s="2"/>
      <c r="D180" s="2" t="e">
        <f t="shared" si="71"/>
        <v>#REF!</v>
      </c>
      <c r="E180" s="2">
        <f t="shared" si="67"/>
        <v>0</v>
      </c>
      <c r="F180" s="92">
        <v>21</v>
      </c>
      <c r="G180" s="92">
        <v>10</v>
      </c>
      <c r="H180" s="93">
        <f t="shared" si="72"/>
        <v>42</v>
      </c>
      <c r="I180" s="94">
        <f t="shared" si="73"/>
        <v>0</v>
      </c>
      <c r="J180" s="94">
        <f t="shared" si="74"/>
        <v>0</v>
      </c>
      <c r="K180" s="95">
        <f t="shared" si="75"/>
        <v>0</v>
      </c>
      <c r="L180" s="96">
        <f t="shared" si="76"/>
        <v>0</v>
      </c>
      <c r="M180" s="96">
        <f t="shared" si="77"/>
        <v>0</v>
      </c>
      <c r="N180" s="97">
        <f t="shared" si="78"/>
        <v>0</v>
      </c>
      <c r="O180" s="98">
        <v>1.0044842816917472</v>
      </c>
      <c r="P180" s="97">
        <f t="shared" si="79"/>
        <v>0</v>
      </c>
      <c r="Q180" s="4"/>
      <c r="R180" s="3"/>
      <c r="S180" s="86"/>
      <c r="T180" s="3"/>
      <c r="U180" s="9"/>
      <c r="V180" s="24">
        <f t="shared" si="80"/>
        <v>0</v>
      </c>
      <c r="W180" s="25">
        <f t="shared" si="81"/>
        <v>0</v>
      </c>
      <c r="X180" s="26">
        <f t="shared" si="82"/>
        <v>0</v>
      </c>
      <c r="Z180" s="131">
        <f t="shared" si="83"/>
        <v>0</v>
      </c>
      <c r="AA180" s="131">
        <f t="shared" si="84"/>
        <v>0</v>
      </c>
      <c r="AC180" s="139">
        <f t="shared" si="93"/>
        <v>0</v>
      </c>
      <c r="AD180" s="140">
        <f t="shared" si="92"/>
        <v>23</v>
      </c>
      <c r="AE180" s="141">
        <f t="shared" si="94"/>
        <v>0</v>
      </c>
      <c r="AG180" s="142">
        <f t="shared" si="90"/>
        <v>0</v>
      </c>
      <c r="AH180" s="146"/>
      <c r="AJ180" s="139">
        <f t="shared" si="85"/>
        <v>0</v>
      </c>
      <c r="AL180" s="132">
        <f t="shared" si="70"/>
        <v>0.5</v>
      </c>
      <c r="AV180" s="143" t="e">
        <f>+#REF!</f>
        <v>#REF!</v>
      </c>
      <c r="AW180" s="130" t="e">
        <f t="shared" si="86"/>
        <v>#REF!</v>
      </c>
      <c r="AX180" s="130" t="e">
        <f t="shared" si="91"/>
        <v>#REF!</v>
      </c>
      <c r="AY180" s="144"/>
      <c r="AZ180" s="144" t="e">
        <f t="shared" si="88"/>
        <v>#REF!</v>
      </c>
    </row>
    <row r="181" spans="1:52" ht="13.5">
      <c r="A181" s="84">
        <v>40848</v>
      </c>
      <c r="B181" s="100">
        <f t="shared" si="68"/>
        <v>0</v>
      </c>
      <c r="C181" s="2"/>
      <c r="D181" s="2" t="e">
        <f t="shared" si="71"/>
        <v>#REF!</v>
      </c>
      <c r="E181" s="2">
        <f t="shared" si="67"/>
        <v>0</v>
      </c>
      <c r="F181" s="92">
        <v>22</v>
      </c>
      <c r="G181" s="92">
        <v>8</v>
      </c>
      <c r="H181" s="93">
        <f t="shared" si="72"/>
        <v>44</v>
      </c>
      <c r="I181" s="94">
        <f t="shared" si="73"/>
        <v>0</v>
      </c>
      <c r="J181" s="94">
        <f t="shared" si="74"/>
        <v>0</v>
      </c>
      <c r="K181" s="95">
        <f t="shared" si="75"/>
        <v>0</v>
      </c>
      <c r="L181" s="96">
        <f t="shared" si="76"/>
        <v>0</v>
      </c>
      <c r="M181" s="96">
        <f t="shared" si="77"/>
        <v>0</v>
      </c>
      <c r="N181" s="97">
        <f t="shared" si="78"/>
        <v>0</v>
      </c>
      <c r="O181" s="98">
        <v>1.0038368069512635</v>
      </c>
      <c r="P181" s="97">
        <f t="shared" si="79"/>
        <v>0</v>
      </c>
      <c r="Q181" s="4"/>
      <c r="R181" s="3"/>
      <c r="S181" s="86"/>
      <c r="T181" s="3"/>
      <c r="U181" s="9"/>
      <c r="V181" s="24">
        <f t="shared" si="80"/>
        <v>0</v>
      </c>
      <c r="W181" s="25">
        <f t="shared" si="81"/>
        <v>0</v>
      </c>
      <c r="X181" s="26">
        <f t="shared" si="82"/>
        <v>0</v>
      </c>
      <c r="Z181" s="131">
        <f t="shared" si="83"/>
        <v>0</v>
      </c>
      <c r="AA181" s="131">
        <f t="shared" si="84"/>
        <v>0</v>
      </c>
      <c r="AC181" s="139">
        <f t="shared" si="93"/>
        <v>0</v>
      </c>
      <c r="AD181" s="140">
        <f t="shared" si="92"/>
        <v>23</v>
      </c>
      <c r="AE181" s="141">
        <f t="shared" si="94"/>
        <v>0</v>
      </c>
      <c r="AG181" s="142">
        <f t="shared" si="90"/>
        <v>0</v>
      </c>
      <c r="AH181" s="146"/>
      <c r="AJ181" s="139">
        <f t="shared" si="85"/>
        <v>0</v>
      </c>
      <c r="AL181" s="132">
        <f t="shared" si="70"/>
        <v>0.5</v>
      </c>
      <c r="AV181" s="143" t="e">
        <f>+#REF!</f>
        <v>#REF!</v>
      </c>
      <c r="AW181" s="130" t="e">
        <f t="shared" si="86"/>
        <v>#REF!</v>
      </c>
      <c r="AX181" s="130" t="e">
        <f t="shared" si="91"/>
        <v>#REF!</v>
      </c>
      <c r="AY181" s="144"/>
      <c r="AZ181" s="144" t="e">
        <f t="shared" si="88"/>
        <v>#REF!</v>
      </c>
    </row>
    <row r="182" spans="1:52" ht="13.5">
      <c r="A182" s="84">
        <v>40878</v>
      </c>
      <c r="B182" s="100">
        <f t="shared" si="68"/>
        <v>0</v>
      </c>
      <c r="C182" s="2"/>
      <c r="D182" s="2" t="e">
        <f t="shared" si="71"/>
        <v>#REF!</v>
      </c>
      <c r="E182" s="2">
        <f t="shared" si="67"/>
        <v>0</v>
      </c>
      <c r="F182" s="92">
        <v>22</v>
      </c>
      <c r="G182" s="92">
        <v>9</v>
      </c>
      <c r="H182" s="93">
        <f t="shared" si="72"/>
        <v>44</v>
      </c>
      <c r="I182" s="94">
        <f t="shared" si="73"/>
        <v>0</v>
      </c>
      <c r="J182" s="94">
        <f t="shared" si="74"/>
        <v>0</v>
      </c>
      <c r="K182" s="95">
        <f t="shared" si="75"/>
        <v>0</v>
      </c>
      <c r="L182" s="96">
        <f t="shared" si="76"/>
        <v>0</v>
      </c>
      <c r="M182" s="96">
        <f t="shared" si="77"/>
        <v>0</v>
      </c>
      <c r="N182" s="97">
        <f t="shared" si="78"/>
        <v>0</v>
      </c>
      <c r="O182" s="98">
        <v>1.0028970923757072</v>
      </c>
      <c r="P182" s="97">
        <f t="shared" si="79"/>
        <v>0</v>
      </c>
      <c r="Q182" s="4"/>
      <c r="R182" s="3"/>
      <c r="S182" s="86"/>
      <c r="T182" s="3"/>
      <c r="U182" s="9"/>
      <c r="V182" s="24">
        <f t="shared" si="80"/>
        <v>0</v>
      </c>
      <c r="W182" s="25">
        <f t="shared" si="81"/>
        <v>0</v>
      </c>
      <c r="X182" s="26">
        <f t="shared" si="82"/>
        <v>0</v>
      </c>
      <c r="Z182" s="131">
        <f t="shared" si="83"/>
        <v>0</v>
      </c>
      <c r="AA182" s="131">
        <f t="shared" si="84"/>
        <v>0</v>
      </c>
      <c r="AC182" s="139">
        <f t="shared" si="93"/>
        <v>0</v>
      </c>
      <c r="AD182" s="140">
        <f t="shared" si="92"/>
        <v>23</v>
      </c>
      <c r="AE182" s="141">
        <f t="shared" si="94"/>
        <v>0</v>
      </c>
      <c r="AG182" s="142">
        <f t="shared" si="90"/>
        <v>0</v>
      </c>
      <c r="AH182" s="145"/>
      <c r="AJ182" s="139">
        <f t="shared" si="85"/>
        <v>0</v>
      </c>
      <c r="AL182" s="132">
        <f t="shared" si="70"/>
        <v>0.5</v>
      </c>
      <c r="AV182" s="143" t="e">
        <f>+#REF!</f>
        <v>#REF!</v>
      </c>
      <c r="AW182" s="130" t="e">
        <f t="shared" si="86"/>
        <v>#REF!</v>
      </c>
      <c r="AX182" s="130" t="e">
        <f t="shared" si="91"/>
        <v>#REF!</v>
      </c>
      <c r="AY182" s="144"/>
      <c r="AZ182" s="144" t="e">
        <f t="shared" si="88"/>
        <v>#REF!</v>
      </c>
    </row>
    <row r="183" spans="1:52" ht="13.5">
      <c r="A183" s="84" t="s">
        <v>2</v>
      </c>
      <c r="B183" s="100">
        <f t="shared" si="68"/>
        <v>0</v>
      </c>
      <c r="C183" s="2"/>
      <c r="D183" s="2" t="e">
        <f t="shared" si="71"/>
        <v>#REF!</v>
      </c>
      <c r="E183" s="2">
        <f t="shared" si="67"/>
        <v>0</v>
      </c>
      <c r="F183" s="92">
        <v>22</v>
      </c>
      <c r="G183" s="92">
        <v>9</v>
      </c>
      <c r="H183" s="93">
        <f t="shared" si="72"/>
        <v>44</v>
      </c>
      <c r="I183" s="94">
        <f t="shared" si="73"/>
        <v>0</v>
      </c>
      <c r="J183" s="94">
        <f t="shared" si="74"/>
        <v>0</v>
      </c>
      <c r="K183" s="95">
        <f t="shared" si="75"/>
        <v>0</v>
      </c>
      <c r="L183" s="96">
        <f t="shared" si="76"/>
        <v>0</v>
      </c>
      <c r="M183" s="96">
        <f t="shared" si="77"/>
        <v>0</v>
      </c>
      <c r="N183" s="97">
        <f t="shared" si="78"/>
        <v>0</v>
      </c>
      <c r="O183" s="98">
        <v>1.0028970923757072</v>
      </c>
      <c r="P183" s="97">
        <f t="shared" si="79"/>
        <v>0</v>
      </c>
      <c r="Q183" s="4"/>
      <c r="R183" s="3"/>
      <c r="S183" s="86"/>
      <c r="T183" s="3"/>
      <c r="U183" s="9"/>
      <c r="V183" s="24">
        <f t="shared" si="80"/>
        <v>0</v>
      </c>
      <c r="W183" s="25">
        <f t="shared" si="81"/>
        <v>0</v>
      </c>
      <c r="X183" s="26">
        <f t="shared" si="82"/>
        <v>0</v>
      </c>
      <c r="Z183" s="131">
        <f t="shared" si="83"/>
        <v>0</v>
      </c>
      <c r="AA183" s="131">
        <f t="shared" si="84"/>
        <v>0</v>
      </c>
      <c r="AC183" s="139">
        <f t="shared" si="93"/>
        <v>0</v>
      </c>
      <c r="AD183" s="140">
        <f>+AD182</f>
        <v>23</v>
      </c>
      <c r="AE183" s="141">
        <f t="shared" si="94"/>
        <v>0</v>
      </c>
      <c r="AG183" s="142">
        <f t="shared" si="90"/>
        <v>0</v>
      </c>
      <c r="AH183" s="145"/>
      <c r="AJ183" s="139">
        <f t="shared" si="85"/>
        <v>0</v>
      </c>
      <c r="AL183" s="132">
        <f t="shared" si="70"/>
        <v>0.5</v>
      </c>
      <c r="AV183" s="143" t="e">
        <f>+#REF!</f>
        <v>#REF!</v>
      </c>
      <c r="AW183" s="130" t="e">
        <f t="shared" si="86"/>
        <v>#REF!</v>
      </c>
      <c r="AX183" s="130" t="e">
        <f t="shared" si="91"/>
        <v>#REF!</v>
      </c>
      <c r="AY183" s="144"/>
      <c r="AZ183" s="144" t="e">
        <f t="shared" si="88"/>
        <v>#REF!</v>
      </c>
    </row>
    <row r="184" spans="1:52" ht="13.5">
      <c r="A184" s="84">
        <v>40909</v>
      </c>
      <c r="B184" s="100">
        <f t="shared" si="68"/>
        <v>0</v>
      </c>
      <c r="C184" s="2"/>
      <c r="D184" s="2" t="e">
        <f t="shared" si="71"/>
        <v>#REF!</v>
      </c>
      <c r="E184" s="2">
        <f t="shared" si="67"/>
        <v>0</v>
      </c>
      <c r="F184" s="92">
        <v>22</v>
      </c>
      <c r="G184" s="92">
        <v>9</v>
      </c>
      <c r="H184" s="93">
        <f t="shared" si="72"/>
        <v>44</v>
      </c>
      <c r="I184" s="94">
        <f t="shared" si="73"/>
        <v>0</v>
      </c>
      <c r="J184" s="94">
        <f t="shared" si="74"/>
        <v>0</v>
      </c>
      <c r="K184" s="95">
        <f t="shared" si="75"/>
        <v>0</v>
      </c>
      <c r="L184" s="96">
        <f t="shared" si="76"/>
        <v>0</v>
      </c>
      <c r="M184" s="96">
        <f t="shared" si="77"/>
        <v>0</v>
      </c>
      <c r="N184" s="97">
        <f t="shared" si="78"/>
        <v>0</v>
      </c>
      <c r="O184" s="98">
        <v>1.00203133730028</v>
      </c>
      <c r="P184" s="97">
        <f t="shared" si="79"/>
        <v>0</v>
      </c>
      <c r="Q184" s="4"/>
      <c r="R184" s="3"/>
      <c r="S184" s="86"/>
      <c r="T184" s="3"/>
      <c r="U184" s="9"/>
      <c r="V184" s="24">
        <f t="shared" si="80"/>
        <v>0</v>
      </c>
      <c r="W184" s="25">
        <f t="shared" si="81"/>
        <v>0</v>
      </c>
      <c r="X184" s="26">
        <f t="shared" si="82"/>
        <v>0</v>
      </c>
      <c r="Z184" s="131">
        <f t="shared" si="83"/>
        <v>0</v>
      </c>
      <c r="AA184" s="131">
        <f t="shared" si="84"/>
        <v>0</v>
      </c>
      <c r="AC184" s="139">
        <f t="shared" si="93"/>
        <v>0</v>
      </c>
      <c r="AD184" s="140">
        <f>INT((A184-$B$8)/364)</f>
        <v>23</v>
      </c>
      <c r="AE184" s="141">
        <f t="shared" si="94"/>
        <v>0</v>
      </c>
      <c r="AG184" s="142">
        <f t="shared" si="90"/>
        <v>0</v>
      </c>
      <c r="AH184" s="145">
        <f>+AC184/30*5</f>
        <v>0</v>
      </c>
      <c r="AJ184" s="139">
        <f t="shared" si="85"/>
        <v>0</v>
      </c>
      <c r="AL184" s="132">
        <f t="shared" si="70"/>
        <v>0.5</v>
      </c>
      <c r="AV184" s="143" t="e">
        <f>+#REF!</f>
        <v>#REF!</v>
      </c>
      <c r="AW184" s="130" t="e">
        <f t="shared" si="86"/>
        <v>#REF!</v>
      </c>
      <c r="AX184" s="130" t="e">
        <f t="shared" si="91"/>
        <v>#REF!</v>
      </c>
      <c r="AY184" s="144"/>
      <c r="AZ184" s="144" t="e">
        <f t="shared" si="88"/>
        <v>#REF!</v>
      </c>
    </row>
    <row r="185" spans="1:52" ht="13.5">
      <c r="A185" s="84">
        <v>40940</v>
      </c>
      <c r="B185" s="100">
        <f t="shared" si="68"/>
        <v>0</v>
      </c>
      <c r="C185" s="2"/>
      <c r="D185" s="2" t="e">
        <f t="shared" si="71"/>
        <v>#REF!</v>
      </c>
      <c r="E185" s="2">
        <f t="shared" si="67"/>
        <v>0</v>
      </c>
      <c r="F185" s="92">
        <v>21</v>
      </c>
      <c r="G185" s="92">
        <v>8</v>
      </c>
      <c r="H185" s="93">
        <f t="shared" si="72"/>
        <v>42</v>
      </c>
      <c r="I185" s="94">
        <f t="shared" si="73"/>
        <v>0</v>
      </c>
      <c r="J185" s="94">
        <f t="shared" si="74"/>
        <v>0</v>
      </c>
      <c r="K185" s="95">
        <f t="shared" si="75"/>
        <v>0</v>
      </c>
      <c r="L185" s="96">
        <f t="shared" si="76"/>
        <v>0</v>
      </c>
      <c r="M185" s="96">
        <f t="shared" si="77"/>
        <v>0</v>
      </c>
      <c r="N185" s="97">
        <f t="shared" si="78"/>
        <v>0</v>
      </c>
      <c r="O185" s="98">
        <v>1.00203133730028</v>
      </c>
      <c r="P185" s="97">
        <f t="shared" si="79"/>
        <v>0</v>
      </c>
      <c r="Q185" s="4"/>
      <c r="R185" s="3"/>
      <c r="S185" s="86"/>
      <c r="T185" s="3"/>
      <c r="U185" s="9"/>
      <c r="V185" s="24">
        <f t="shared" si="80"/>
        <v>0</v>
      </c>
      <c r="W185" s="25">
        <f t="shared" si="81"/>
        <v>0</v>
      </c>
      <c r="X185" s="26">
        <f t="shared" si="82"/>
        <v>0</v>
      </c>
      <c r="Z185" s="131">
        <f t="shared" si="83"/>
        <v>0</v>
      </c>
      <c r="AA185" s="131">
        <f t="shared" si="84"/>
        <v>0</v>
      </c>
      <c r="AC185" s="139">
        <f t="shared" si="93"/>
        <v>0</v>
      </c>
      <c r="AD185" s="140">
        <f>INT((A185-$B$8)/364)</f>
        <v>23</v>
      </c>
      <c r="AE185" s="141">
        <f t="shared" si="94"/>
        <v>0</v>
      </c>
      <c r="AG185" s="142">
        <f t="shared" si="90"/>
        <v>0</v>
      </c>
      <c r="AH185" s="142"/>
      <c r="AJ185" s="139">
        <f t="shared" si="85"/>
        <v>0</v>
      </c>
      <c r="AL185" s="132">
        <f t="shared" si="70"/>
        <v>0.5</v>
      </c>
      <c r="AV185" s="143" t="e">
        <f>+#REF!</f>
        <v>#REF!</v>
      </c>
      <c r="AW185" s="130" t="e">
        <f t="shared" si="86"/>
        <v>#REF!</v>
      </c>
      <c r="AX185" s="130" t="e">
        <f t="shared" si="91"/>
        <v>#REF!</v>
      </c>
      <c r="AY185" s="144"/>
      <c r="AZ185" s="144" t="e">
        <f t="shared" si="88"/>
        <v>#REF!</v>
      </c>
    </row>
    <row r="186" spans="1:52" ht="13.5">
      <c r="A186" s="84">
        <v>40969</v>
      </c>
      <c r="B186" s="100">
        <f t="shared" si="68"/>
        <v>0</v>
      </c>
      <c r="C186" s="2"/>
      <c r="D186" s="2" t="e">
        <f t="shared" si="71"/>
        <v>#REF!</v>
      </c>
      <c r="E186" s="2">
        <f t="shared" si="67"/>
        <v>0</v>
      </c>
      <c r="F186" s="92">
        <v>22</v>
      </c>
      <c r="G186" s="92">
        <v>9</v>
      </c>
      <c r="H186" s="93">
        <f t="shared" si="72"/>
        <v>44</v>
      </c>
      <c r="I186" s="94">
        <f t="shared" si="73"/>
        <v>0</v>
      </c>
      <c r="J186" s="94">
        <f t="shared" si="74"/>
        <v>0</v>
      </c>
      <c r="K186" s="95">
        <f t="shared" si="75"/>
        <v>0</v>
      </c>
      <c r="L186" s="96">
        <f t="shared" si="76"/>
        <v>0</v>
      </c>
      <c r="M186" s="96">
        <f t="shared" si="77"/>
        <v>0</v>
      </c>
      <c r="N186" s="97">
        <f t="shared" si="78"/>
        <v>0</v>
      </c>
      <c r="O186" s="98">
        <v>1.0009623095536766</v>
      </c>
      <c r="P186" s="97">
        <f t="shared" si="79"/>
        <v>0</v>
      </c>
      <c r="Q186" s="4"/>
      <c r="R186" s="3"/>
      <c r="S186" s="86"/>
      <c r="T186" s="3"/>
      <c r="U186" s="9"/>
      <c r="V186" s="24">
        <f t="shared" si="80"/>
        <v>0</v>
      </c>
      <c r="W186" s="25">
        <f t="shared" si="81"/>
        <v>0</v>
      </c>
      <c r="X186" s="26">
        <f t="shared" si="82"/>
        <v>0</v>
      </c>
      <c r="Z186" s="131">
        <f t="shared" si="83"/>
        <v>0</v>
      </c>
      <c r="AA186" s="131">
        <f t="shared" si="84"/>
        <v>0</v>
      </c>
      <c r="AC186" s="139">
        <f t="shared" si="93"/>
        <v>0</v>
      </c>
      <c r="AD186" s="140">
        <f>INT((A186-$B$8)/364)</f>
        <v>23</v>
      </c>
      <c r="AE186" s="141">
        <f t="shared" si="94"/>
        <v>0</v>
      </c>
      <c r="AG186" s="142">
        <f t="shared" si="90"/>
        <v>0</v>
      </c>
      <c r="AH186" s="146"/>
      <c r="AJ186" s="139">
        <f t="shared" si="85"/>
        <v>0</v>
      </c>
      <c r="AL186" s="132">
        <f t="shared" si="70"/>
        <v>0.5</v>
      </c>
      <c r="AV186" s="143" t="e">
        <f>+#REF!</f>
        <v>#REF!</v>
      </c>
      <c r="AW186" s="130" t="e">
        <f t="shared" si="86"/>
        <v>#REF!</v>
      </c>
      <c r="AX186" s="130" t="e">
        <f t="shared" si="91"/>
        <v>#REF!</v>
      </c>
      <c r="AY186" s="144"/>
      <c r="AZ186" s="144" t="e">
        <f t="shared" si="88"/>
        <v>#REF!</v>
      </c>
    </row>
    <row r="187" spans="1:52" ht="13.5">
      <c r="A187" s="84">
        <v>41000</v>
      </c>
      <c r="B187" s="100">
        <f t="shared" si="68"/>
        <v>0</v>
      </c>
      <c r="C187" s="2"/>
      <c r="D187" s="2" t="e">
        <f t="shared" si="71"/>
        <v>#REF!</v>
      </c>
      <c r="E187" s="2">
        <f t="shared" si="67"/>
        <v>0</v>
      </c>
      <c r="F187" s="92">
        <v>21</v>
      </c>
      <c r="G187" s="92">
        <v>9</v>
      </c>
      <c r="H187" s="93">
        <f t="shared" si="72"/>
        <v>42</v>
      </c>
      <c r="I187" s="94">
        <f t="shared" si="73"/>
        <v>0</v>
      </c>
      <c r="J187" s="94">
        <f t="shared" si="74"/>
        <v>0</v>
      </c>
      <c r="K187" s="95">
        <f t="shared" si="75"/>
        <v>0</v>
      </c>
      <c r="L187" s="96">
        <f t="shared" si="76"/>
        <v>0</v>
      </c>
      <c r="M187" s="96">
        <f t="shared" si="77"/>
        <v>0</v>
      </c>
      <c r="N187" s="97">
        <f t="shared" si="78"/>
        <v>0</v>
      </c>
      <c r="O187" s="98">
        <v>1.0007351426762892</v>
      </c>
      <c r="P187" s="97">
        <f t="shared" si="79"/>
        <v>0</v>
      </c>
      <c r="Q187" s="4"/>
      <c r="R187" s="3"/>
      <c r="S187" s="86"/>
      <c r="T187" s="3"/>
      <c r="U187" s="9"/>
      <c r="V187" s="24">
        <f t="shared" si="80"/>
        <v>0</v>
      </c>
      <c r="W187" s="25">
        <f t="shared" si="81"/>
        <v>0</v>
      </c>
      <c r="X187" s="26">
        <f t="shared" si="82"/>
        <v>0</v>
      </c>
      <c r="Z187" s="131">
        <f t="shared" si="83"/>
        <v>0</v>
      </c>
      <c r="AA187" s="131">
        <f t="shared" si="84"/>
        <v>0</v>
      </c>
      <c r="AC187" s="139">
        <f t="shared" si="93"/>
        <v>0</v>
      </c>
      <c r="AD187" s="140">
        <f>INT((A187-$B$8)/364)</f>
        <v>24</v>
      </c>
      <c r="AE187" s="141">
        <f t="shared" si="94"/>
        <v>0</v>
      </c>
      <c r="AG187" s="142">
        <f t="shared" si="90"/>
        <v>0</v>
      </c>
      <c r="AH187" s="146"/>
      <c r="AJ187" s="139">
        <f t="shared" si="85"/>
        <v>0</v>
      </c>
      <c r="AL187" s="132">
        <f t="shared" si="70"/>
        <v>0.5</v>
      </c>
      <c r="AV187" s="143" t="e">
        <f>+#REF!</f>
        <v>#REF!</v>
      </c>
      <c r="AW187" s="130" t="e">
        <f t="shared" si="86"/>
        <v>#REF!</v>
      </c>
      <c r="AX187" s="130" t="e">
        <f t="shared" si="91"/>
        <v>#REF!</v>
      </c>
      <c r="AY187" s="144"/>
      <c r="AZ187" s="144" t="e">
        <f t="shared" si="88"/>
        <v>#REF!</v>
      </c>
    </row>
    <row r="188" spans="1:52" ht="13.5">
      <c r="A188" s="84">
        <v>41030</v>
      </c>
      <c r="B188" s="100">
        <f t="shared" si="68"/>
        <v>0</v>
      </c>
      <c r="C188" s="2"/>
      <c r="D188" s="2" t="e">
        <f t="shared" si="71"/>
        <v>#REF!</v>
      </c>
      <c r="E188" s="2">
        <f t="shared" si="67"/>
        <v>0</v>
      </c>
      <c r="F188" s="92">
        <v>23</v>
      </c>
      <c r="G188" s="92">
        <v>8</v>
      </c>
      <c r="H188" s="93">
        <f t="shared" si="72"/>
        <v>46</v>
      </c>
      <c r="I188" s="94">
        <f t="shared" si="73"/>
        <v>0</v>
      </c>
      <c r="J188" s="94">
        <f t="shared" si="74"/>
        <v>0</v>
      </c>
      <c r="K188" s="95">
        <f t="shared" si="75"/>
        <v>0</v>
      </c>
      <c r="L188" s="96">
        <f t="shared" si="76"/>
        <v>0</v>
      </c>
      <c r="M188" s="96">
        <f t="shared" si="77"/>
        <v>0</v>
      </c>
      <c r="N188" s="97">
        <f t="shared" si="78"/>
        <v>0</v>
      </c>
      <c r="O188" s="98">
        <v>1.000267017712</v>
      </c>
      <c r="P188" s="97">
        <f t="shared" si="79"/>
        <v>0</v>
      </c>
      <c r="Q188" s="4"/>
      <c r="R188" s="3"/>
      <c r="S188" s="86"/>
      <c r="T188" s="3"/>
      <c r="U188" s="9"/>
      <c r="V188" s="24">
        <f t="shared" si="80"/>
        <v>0</v>
      </c>
      <c r="W188" s="25">
        <f t="shared" si="81"/>
        <v>0</v>
      </c>
      <c r="X188" s="26">
        <f t="shared" si="82"/>
        <v>0</v>
      </c>
      <c r="Z188" s="131">
        <f t="shared" si="83"/>
        <v>0</v>
      </c>
      <c r="AA188" s="131">
        <f t="shared" si="84"/>
        <v>0</v>
      </c>
      <c r="AC188" s="139">
        <f t="shared" si="93"/>
        <v>0</v>
      </c>
      <c r="AD188" s="140">
        <f>INT((A188-$B$8)/364)</f>
        <v>24</v>
      </c>
      <c r="AE188" s="141">
        <f t="shared" si="94"/>
        <v>0</v>
      </c>
      <c r="AG188" s="142">
        <f t="shared" si="90"/>
        <v>0</v>
      </c>
      <c r="AH188" s="146"/>
      <c r="AJ188" s="139">
        <f t="shared" si="85"/>
        <v>0</v>
      </c>
      <c r="AL188" s="132">
        <f t="shared" si="70"/>
        <v>0.5</v>
      </c>
      <c r="AV188" s="143" t="e">
        <f>+#REF!</f>
        <v>#REF!</v>
      </c>
      <c r="AW188" s="130" t="e">
        <f t="shared" si="86"/>
        <v>#REF!</v>
      </c>
      <c r="AX188" s="130" t="e">
        <f t="shared" si="91"/>
        <v>#REF!</v>
      </c>
      <c r="AY188" s="144"/>
      <c r="AZ188" s="144" t="e">
        <f t="shared" si="88"/>
        <v>#REF!</v>
      </c>
    </row>
    <row r="189" spans="1:52" ht="13.5">
      <c r="A189" s="84">
        <v>41061</v>
      </c>
      <c r="B189" s="100">
        <f t="shared" si="68"/>
        <v>0</v>
      </c>
      <c r="C189" s="2"/>
      <c r="D189" s="2" t="e">
        <f aca="true" t="shared" si="95" ref="D189:D197">+D188</f>
        <v>#REF!</v>
      </c>
      <c r="E189" s="2">
        <f t="shared" si="67"/>
        <v>0</v>
      </c>
      <c r="F189" s="92">
        <v>21</v>
      </c>
      <c r="G189" s="92">
        <v>9</v>
      </c>
      <c r="H189" s="93">
        <f t="shared" si="72"/>
        <v>42</v>
      </c>
      <c r="I189" s="94">
        <f t="shared" si="73"/>
        <v>0</v>
      </c>
      <c r="J189" s="94">
        <f t="shared" si="74"/>
        <v>0</v>
      </c>
      <c r="K189" s="95">
        <f aca="true" t="shared" si="96" ref="K189:K194">+Z189+AA189</f>
        <v>0</v>
      </c>
      <c r="L189" s="96">
        <f aca="true" t="shared" si="97" ref="L189:L194">+AJ189-M189</f>
        <v>0</v>
      </c>
      <c r="M189" s="96">
        <f aca="true" t="shared" si="98" ref="M189:M194">+AG189</f>
        <v>0</v>
      </c>
      <c r="N189" s="97">
        <f aca="true" t="shared" si="99" ref="N189:N194">+I189+J189+L189+M189</f>
        <v>0</v>
      </c>
      <c r="O189" s="98">
        <v>1.000267017712</v>
      </c>
      <c r="P189" s="97">
        <f aca="true" t="shared" si="100" ref="P189:P194">+O189*N189</f>
        <v>0</v>
      </c>
      <c r="Q189" s="4"/>
      <c r="R189" s="3"/>
      <c r="S189" s="86"/>
      <c r="T189" s="3"/>
      <c r="U189" s="9"/>
      <c r="V189" s="24">
        <f aca="true" t="shared" si="101" ref="V189:V194">+P189</f>
        <v>0</v>
      </c>
      <c r="W189" s="25">
        <f aca="true" t="shared" si="102" ref="W189:W194">+V189*0.11</f>
        <v>0</v>
      </c>
      <c r="X189" s="26">
        <f aca="true" t="shared" si="103" ref="X189:X194">+V189*0.265</f>
        <v>0</v>
      </c>
      <c r="Z189" s="131"/>
      <c r="AA189" s="131"/>
      <c r="AC189" s="139">
        <f t="shared" si="93"/>
        <v>0</v>
      </c>
      <c r="AD189" s="140"/>
      <c r="AE189" s="141"/>
      <c r="AG189" s="142"/>
      <c r="AH189" s="146"/>
      <c r="AJ189" s="139"/>
      <c r="AL189" s="132"/>
      <c r="AV189" s="143" t="e">
        <f>+#REF!</f>
        <v>#REF!</v>
      </c>
      <c r="AY189" s="144"/>
      <c r="AZ189" s="144"/>
    </row>
    <row r="190" spans="1:52" ht="13.5">
      <c r="A190" s="84">
        <v>41091</v>
      </c>
      <c r="B190" s="100">
        <f t="shared" si="68"/>
        <v>0</v>
      </c>
      <c r="C190" s="2"/>
      <c r="D190" s="2" t="e">
        <f t="shared" si="95"/>
        <v>#REF!</v>
      </c>
      <c r="E190" s="2">
        <f t="shared" si="67"/>
        <v>0</v>
      </c>
      <c r="F190" s="92">
        <v>22</v>
      </c>
      <c r="G190" s="92">
        <v>9</v>
      </c>
      <c r="H190" s="93">
        <f aca="true" t="shared" si="104" ref="H190:H197">2*F190</f>
        <v>44</v>
      </c>
      <c r="I190" s="94">
        <f aca="true" t="shared" si="105" ref="I190:I197">+E190/150*1.5*H190</f>
        <v>0</v>
      </c>
      <c r="J190" s="94">
        <f aca="true" t="shared" si="106" ref="J190:J197">+I190/F190*G190</f>
        <v>0</v>
      </c>
      <c r="K190" s="95">
        <f t="shared" si="96"/>
        <v>0</v>
      </c>
      <c r="L190" s="96">
        <f t="shared" si="97"/>
        <v>0</v>
      </c>
      <c r="M190" s="96">
        <f t="shared" si="98"/>
        <v>0</v>
      </c>
      <c r="N190" s="97">
        <f t="shared" si="99"/>
        <v>0</v>
      </c>
      <c r="O190" s="98">
        <v>1.000123</v>
      </c>
      <c r="P190" s="97">
        <f t="shared" si="100"/>
        <v>0</v>
      </c>
      <c r="Q190" s="4"/>
      <c r="R190" s="3"/>
      <c r="S190" s="86"/>
      <c r="T190" s="3"/>
      <c r="U190" s="9"/>
      <c r="V190" s="24">
        <f t="shared" si="101"/>
        <v>0</v>
      </c>
      <c r="W190" s="25">
        <f t="shared" si="102"/>
        <v>0</v>
      </c>
      <c r="X190" s="26">
        <f t="shared" si="103"/>
        <v>0</v>
      </c>
      <c r="Z190" s="131"/>
      <c r="AA190" s="131"/>
      <c r="AC190" s="139"/>
      <c r="AD190" s="140"/>
      <c r="AE190" s="141"/>
      <c r="AG190" s="142"/>
      <c r="AH190" s="146"/>
      <c r="AJ190" s="139"/>
      <c r="AL190" s="132"/>
      <c r="AV190" s="143"/>
      <c r="AY190" s="144"/>
      <c r="AZ190" s="144"/>
    </row>
    <row r="191" spans="1:52" ht="13.5">
      <c r="A191" s="84">
        <v>41122</v>
      </c>
      <c r="B191" s="100">
        <f t="shared" si="68"/>
        <v>0</v>
      </c>
      <c r="C191" s="2"/>
      <c r="D191" s="2" t="e">
        <f t="shared" si="95"/>
        <v>#REF!</v>
      </c>
      <c r="E191" s="2">
        <f t="shared" si="67"/>
        <v>0</v>
      </c>
      <c r="F191" s="92">
        <v>21</v>
      </c>
      <c r="G191" s="92">
        <v>8</v>
      </c>
      <c r="H191" s="93">
        <f t="shared" si="104"/>
        <v>42</v>
      </c>
      <c r="I191" s="94">
        <f t="shared" si="105"/>
        <v>0</v>
      </c>
      <c r="J191" s="94">
        <f t="shared" si="106"/>
        <v>0</v>
      </c>
      <c r="K191" s="95">
        <f t="shared" si="96"/>
        <v>0</v>
      </c>
      <c r="L191" s="96">
        <f t="shared" si="97"/>
        <v>0</v>
      </c>
      <c r="M191" s="96">
        <f t="shared" si="98"/>
        <v>0</v>
      </c>
      <c r="N191" s="97">
        <f t="shared" si="99"/>
        <v>0</v>
      </c>
      <c r="O191" s="98">
        <v>1</v>
      </c>
      <c r="P191" s="97">
        <f t="shared" si="100"/>
        <v>0</v>
      </c>
      <c r="Q191" s="4"/>
      <c r="R191" s="3"/>
      <c r="S191" s="86"/>
      <c r="T191" s="3"/>
      <c r="U191" s="9"/>
      <c r="V191" s="24">
        <f t="shared" si="101"/>
        <v>0</v>
      </c>
      <c r="W191" s="25">
        <f t="shared" si="102"/>
        <v>0</v>
      </c>
      <c r="X191" s="26">
        <f t="shared" si="103"/>
        <v>0</v>
      </c>
      <c r="Z191" s="131"/>
      <c r="AA191" s="131"/>
      <c r="AC191" s="139"/>
      <c r="AD191" s="140"/>
      <c r="AE191" s="141"/>
      <c r="AG191" s="142"/>
      <c r="AH191" s="146"/>
      <c r="AJ191" s="139"/>
      <c r="AL191" s="132"/>
      <c r="AV191" s="143"/>
      <c r="AY191" s="144"/>
      <c r="AZ191" s="144"/>
    </row>
    <row r="192" spans="1:52" ht="13.5">
      <c r="A192" s="84">
        <v>41153</v>
      </c>
      <c r="B192" s="100">
        <f t="shared" si="68"/>
        <v>0</v>
      </c>
      <c r="C192" s="2"/>
      <c r="D192" s="2" t="e">
        <f t="shared" si="95"/>
        <v>#REF!</v>
      </c>
      <c r="E192" s="2">
        <f t="shared" si="67"/>
        <v>0</v>
      </c>
      <c r="F192" s="92">
        <v>22</v>
      </c>
      <c r="G192" s="92">
        <v>9</v>
      </c>
      <c r="H192" s="93">
        <f t="shared" si="104"/>
        <v>44</v>
      </c>
      <c r="I192" s="94">
        <f t="shared" si="105"/>
        <v>0</v>
      </c>
      <c r="J192" s="94">
        <f t="shared" si="106"/>
        <v>0</v>
      </c>
      <c r="K192" s="95">
        <f t="shared" si="96"/>
        <v>0</v>
      </c>
      <c r="L192" s="96">
        <f t="shared" si="97"/>
        <v>0</v>
      </c>
      <c r="M192" s="96">
        <f t="shared" si="98"/>
        <v>0</v>
      </c>
      <c r="N192" s="97">
        <f t="shared" si="99"/>
        <v>0</v>
      </c>
      <c r="O192" s="98">
        <v>1</v>
      </c>
      <c r="P192" s="97">
        <f t="shared" si="100"/>
        <v>0</v>
      </c>
      <c r="Q192" s="4"/>
      <c r="R192" s="3"/>
      <c r="S192" s="86"/>
      <c r="T192" s="3"/>
      <c r="U192" s="9"/>
      <c r="V192" s="24">
        <f t="shared" si="101"/>
        <v>0</v>
      </c>
      <c r="W192" s="25">
        <f t="shared" si="102"/>
        <v>0</v>
      </c>
      <c r="X192" s="26">
        <f t="shared" si="103"/>
        <v>0</v>
      </c>
      <c r="Z192" s="131"/>
      <c r="AA192" s="131"/>
      <c r="AC192" s="139"/>
      <c r="AD192" s="140"/>
      <c r="AE192" s="141"/>
      <c r="AG192" s="142"/>
      <c r="AH192" s="146"/>
      <c r="AJ192" s="139"/>
      <c r="AL192" s="132"/>
      <c r="AV192" s="143"/>
      <c r="AY192" s="144"/>
      <c r="AZ192" s="144"/>
    </row>
    <row r="193" spans="1:52" ht="13.5">
      <c r="A193" s="84">
        <v>41183</v>
      </c>
      <c r="B193" s="100">
        <f t="shared" si="68"/>
        <v>0</v>
      </c>
      <c r="C193" s="2"/>
      <c r="D193" s="2" t="e">
        <f t="shared" si="95"/>
        <v>#REF!</v>
      </c>
      <c r="E193" s="2">
        <f t="shared" si="67"/>
        <v>0</v>
      </c>
      <c r="F193" s="92">
        <v>21</v>
      </c>
      <c r="G193" s="92">
        <v>9</v>
      </c>
      <c r="H193" s="93">
        <f t="shared" si="104"/>
        <v>42</v>
      </c>
      <c r="I193" s="94">
        <f t="shared" si="105"/>
        <v>0</v>
      </c>
      <c r="J193" s="94">
        <f t="shared" si="106"/>
        <v>0</v>
      </c>
      <c r="K193" s="95">
        <f t="shared" si="96"/>
        <v>0</v>
      </c>
      <c r="L193" s="96">
        <f t="shared" si="97"/>
        <v>0</v>
      </c>
      <c r="M193" s="96">
        <f t="shared" si="98"/>
        <v>0</v>
      </c>
      <c r="N193" s="97">
        <f t="shared" si="99"/>
        <v>0</v>
      </c>
      <c r="O193" s="98">
        <v>1</v>
      </c>
      <c r="P193" s="97">
        <f t="shared" si="100"/>
        <v>0</v>
      </c>
      <c r="Q193" s="4"/>
      <c r="R193" s="3"/>
      <c r="S193" s="86"/>
      <c r="T193" s="3"/>
      <c r="U193" s="9"/>
      <c r="V193" s="24">
        <f t="shared" si="101"/>
        <v>0</v>
      </c>
      <c r="W193" s="25">
        <f t="shared" si="102"/>
        <v>0</v>
      </c>
      <c r="X193" s="26">
        <f t="shared" si="103"/>
        <v>0</v>
      </c>
      <c r="Z193" s="131"/>
      <c r="AA193" s="131"/>
      <c r="AC193" s="139"/>
      <c r="AD193" s="140"/>
      <c r="AE193" s="141"/>
      <c r="AG193" s="142"/>
      <c r="AH193" s="146"/>
      <c r="AJ193" s="139"/>
      <c r="AL193" s="132"/>
      <c r="AV193" s="143"/>
      <c r="AY193" s="144"/>
      <c r="AZ193" s="144"/>
    </row>
    <row r="194" spans="1:52" ht="13.5">
      <c r="A194" s="84">
        <v>41214</v>
      </c>
      <c r="B194" s="100">
        <f t="shared" si="68"/>
        <v>0</v>
      </c>
      <c r="C194" s="2"/>
      <c r="D194" s="2" t="e">
        <f t="shared" si="95"/>
        <v>#REF!</v>
      </c>
      <c r="E194" s="2">
        <f t="shared" si="67"/>
        <v>0</v>
      </c>
      <c r="F194" s="92">
        <v>23</v>
      </c>
      <c r="G194" s="92">
        <v>8</v>
      </c>
      <c r="H194" s="93">
        <f t="shared" si="104"/>
        <v>46</v>
      </c>
      <c r="I194" s="94">
        <f t="shared" si="105"/>
        <v>0</v>
      </c>
      <c r="J194" s="94">
        <f t="shared" si="106"/>
        <v>0</v>
      </c>
      <c r="K194" s="95">
        <f t="shared" si="96"/>
        <v>0</v>
      </c>
      <c r="L194" s="96">
        <f t="shared" si="97"/>
        <v>0</v>
      </c>
      <c r="M194" s="96">
        <f t="shared" si="98"/>
        <v>0</v>
      </c>
      <c r="N194" s="97">
        <f t="shared" si="99"/>
        <v>0</v>
      </c>
      <c r="O194" s="98">
        <v>1</v>
      </c>
      <c r="P194" s="97">
        <f t="shared" si="100"/>
        <v>0</v>
      </c>
      <c r="Q194" s="4"/>
      <c r="R194" s="3"/>
      <c r="S194" s="86"/>
      <c r="T194" s="3"/>
      <c r="U194" s="9"/>
      <c r="V194" s="24">
        <f t="shared" si="101"/>
        <v>0</v>
      </c>
      <c r="W194" s="25">
        <f t="shared" si="102"/>
        <v>0</v>
      </c>
      <c r="X194" s="26">
        <f t="shared" si="103"/>
        <v>0</v>
      </c>
      <c r="Z194" s="131"/>
      <c r="AA194" s="131"/>
      <c r="AC194" s="139"/>
      <c r="AD194" s="140"/>
      <c r="AE194" s="141"/>
      <c r="AG194" s="142"/>
      <c r="AH194" s="146"/>
      <c r="AJ194" s="139"/>
      <c r="AL194" s="132"/>
      <c r="AV194" s="143"/>
      <c r="AY194" s="144"/>
      <c r="AZ194" s="144"/>
    </row>
    <row r="195" spans="1:52" ht="13.5">
      <c r="A195" s="84">
        <v>41244</v>
      </c>
      <c r="B195" s="100">
        <f t="shared" si="68"/>
        <v>0</v>
      </c>
      <c r="C195" s="2"/>
      <c r="D195" s="2" t="e">
        <f t="shared" si="95"/>
        <v>#REF!</v>
      </c>
      <c r="E195" s="2">
        <f t="shared" si="67"/>
        <v>0</v>
      </c>
      <c r="F195" s="92">
        <v>22</v>
      </c>
      <c r="G195" s="92">
        <v>9</v>
      </c>
      <c r="H195" s="93">
        <f t="shared" si="104"/>
        <v>44</v>
      </c>
      <c r="I195" s="94">
        <f t="shared" si="105"/>
        <v>0</v>
      </c>
      <c r="J195" s="94">
        <f t="shared" si="106"/>
        <v>0</v>
      </c>
      <c r="K195" s="95">
        <f>+Z195+AA195</f>
        <v>0</v>
      </c>
      <c r="L195" s="96">
        <f>+AJ195-M195</f>
        <v>0</v>
      </c>
      <c r="M195" s="96">
        <f>+AG195</f>
        <v>0</v>
      </c>
      <c r="N195" s="97">
        <f>+I195+J195+L195+M195</f>
        <v>0</v>
      </c>
      <c r="O195" s="98">
        <v>1</v>
      </c>
      <c r="P195" s="97">
        <f>+O195*N195</f>
        <v>0</v>
      </c>
      <c r="Q195" s="4"/>
      <c r="R195" s="3"/>
      <c r="S195" s="86"/>
      <c r="T195" s="3"/>
      <c r="U195" s="9"/>
      <c r="V195" s="24">
        <f>+P195</f>
        <v>0</v>
      </c>
      <c r="W195" s="25">
        <f>+V195*0.11</f>
        <v>0</v>
      </c>
      <c r="X195" s="26">
        <f>+V195*0.265</f>
        <v>0</v>
      </c>
      <c r="Z195" s="131"/>
      <c r="AA195" s="131"/>
      <c r="AC195" s="139"/>
      <c r="AD195" s="140"/>
      <c r="AE195" s="141"/>
      <c r="AG195" s="142"/>
      <c r="AH195" s="146"/>
      <c r="AJ195" s="139"/>
      <c r="AL195" s="132"/>
      <c r="AV195" s="143"/>
      <c r="AY195" s="144"/>
      <c r="AZ195" s="144"/>
    </row>
    <row r="196" spans="1:52" ht="13.5">
      <c r="A196" s="84" t="s">
        <v>43</v>
      </c>
      <c r="B196" s="100">
        <f t="shared" si="68"/>
        <v>0</v>
      </c>
      <c r="C196" s="2"/>
      <c r="D196" s="2" t="e">
        <f t="shared" si="95"/>
        <v>#REF!</v>
      </c>
      <c r="E196" s="2">
        <f t="shared" si="67"/>
        <v>0</v>
      </c>
      <c r="F196" s="92">
        <v>22</v>
      </c>
      <c r="G196" s="92">
        <v>9</v>
      </c>
      <c r="H196" s="93">
        <f t="shared" si="104"/>
        <v>44</v>
      </c>
      <c r="I196" s="94">
        <f t="shared" si="105"/>
        <v>0</v>
      </c>
      <c r="J196" s="94">
        <f t="shared" si="106"/>
        <v>0</v>
      </c>
      <c r="K196" s="95">
        <f>+Z196+AA196</f>
        <v>0</v>
      </c>
      <c r="L196" s="96">
        <f>+AJ196-M196</f>
        <v>0</v>
      </c>
      <c r="M196" s="96">
        <f>+AG196</f>
        <v>0</v>
      </c>
      <c r="N196" s="97">
        <f>+I196+J196+L196+M196</f>
        <v>0</v>
      </c>
      <c r="O196" s="98">
        <v>1</v>
      </c>
      <c r="P196" s="97">
        <f>+O196*N196</f>
        <v>0</v>
      </c>
      <c r="Q196" s="4"/>
      <c r="R196" s="3"/>
      <c r="S196" s="86"/>
      <c r="T196" s="3"/>
      <c r="U196" s="9"/>
      <c r="V196" s="24">
        <f>+P196</f>
        <v>0</v>
      </c>
      <c r="W196" s="25">
        <f>+V196*0.11</f>
        <v>0</v>
      </c>
      <c r="X196" s="26">
        <f>+V196*0.265</f>
        <v>0</v>
      </c>
      <c r="Z196" s="131"/>
      <c r="AA196" s="131"/>
      <c r="AC196" s="139"/>
      <c r="AD196" s="140"/>
      <c r="AE196" s="141"/>
      <c r="AG196" s="142"/>
      <c r="AH196" s="146"/>
      <c r="AJ196" s="139"/>
      <c r="AL196" s="132"/>
      <c r="AV196" s="143"/>
      <c r="AY196" s="144"/>
      <c r="AZ196" s="144"/>
    </row>
    <row r="197" spans="1:52" ht="13.5">
      <c r="A197" s="84">
        <v>41275</v>
      </c>
      <c r="B197" s="100">
        <f t="shared" si="68"/>
        <v>0</v>
      </c>
      <c r="C197" s="2"/>
      <c r="D197" s="2" t="e">
        <f t="shared" si="95"/>
        <v>#REF!</v>
      </c>
      <c r="E197" s="2">
        <f>+B197</f>
        <v>0</v>
      </c>
      <c r="F197" s="92">
        <v>22</v>
      </c>
      <c r="G197" s="92">
        <v>9</v>
      </c>
      <c r="H197" s="93">
        <f t="shared" si="104"/>
        <v>44</v>
      </c>
      <c r="I197" s="94">
        <f t="shared" si="105"/>
        <v>0</v>
      </c>
      <c r="J197" s="94">
        <f t="shared" si="106"/>
        <v>0</v>
      </c>
      <c r="K197" s="95">
        <f>+Z197+AA197</f>
        <v>0</v>
      </c>
      <c r="L197" s="96">
        <f>+AJ197-M197</f>
        <v>0</v>
      </c>
      <c r="M197" s="96">
        <f>+AG197</f>
        <v>0</v>
      </c>
      <c r="N197" s="97">
        <f>+I197+J197+L197+M197</f>
        <v>0</v>
      </c>
      <c r="O197" s="98">
        <v>1</v>
      </c>
      <c r="P197" s="97">
        <f>+O197*N197</f>
        <v>0</v>
      </c>
      <c r="Q197" s="4"/>
      <c r="R197" s="3"/>
      <c r="S197" s="86"/>
      <c r="T197" s="3"/>
      <c r="U197" s="9"/>
      <c r="V197" s="24">
        <f>+P197</f>
        <v>0</v>
      </c>
      <c r="W197" s="25">
        <f>+V197*0.11</f>
        <v>0</v>
      </c>
      <c r="X197" s="26">
        <f>+V197*0.265</f>
        <v>0</v>
      </c>
      <c r="Z197" s="131"/>
      <c r="AA197" s="131"/>
      <c r="AC197" s="139"/>
      <c r="AD197" s="140"/>
      <c r="AE197" s="141"/>
      <c r="AG197" s="142"/>
      <c r="AH197" s="146"/>
      <c r="AJ197" s="139"/>
      <c r="AL197" s="132"/>
      <c r="AV197" s="143"/>
      <c r="AY197" s="144"/>
      <c r="AZ197" s="144"/>
    </row>
    <row r="198" spans="1:52" ht="13.5">
      <c r="A198" s="46" t="s">
        <v>40</v>
      </c>
      <c r="B198" s="44"/>
      <c r="C198" s="44"/>
      <c r="D198" s="44"/>
      <c r="E198" s="44"/>
      <c r="F198" s="64"/>
      <c r="G198" s="64"/>
      <c r="H198" s="65"/>
      <c r="I198" s="44"/>
      <c r="J198" s="44"/>
      <c r="K198" s="44"/>
      <c r="L198" s="44"/>
      <c r="M198" s="44"/>
      <c r="N198" s="44"/>
      <c r="O198" s="44"/>
      <c r="P198" s="45">
        <f>SUM(P132:P197)</f>
        <v>0</v>
      </c>
      <c r="Q198" s="44"/>
      <c r="R198" s="45">
        <f>SUM(R25:R194)</f>
        <v>0</v>
      </c>
      <c r="S198" s="87">
        <f>SUM(S25:S194)</f>
        <v>0</v>
      </c>
      <c r="T198" s="45">
        <f>SUM(T25:T194)</f>
        <v>0</v>
      </c>
      <c r="U198" s="9"/>
      <c r="V198" s="45">
        <f>SUM(V132:V197)</f>
        <v>0</v>
      </c>
      <c r="W198" s="45">
        <f>SUM(W132:W197)</f>
        <v>0</v>
      </c>
      <c r="X198" s="45">
        <f>SUM(X132:X197)</f>
        <v>0</v>
      </c>
      <c r="AG198" s="142">
        <f>+IF(AD198=AD188,0,((AC198*0)+(AC198/3)))</f>
        <v>0</v>
      </c>
      <c r="AH198" s="146"/>
      <c r="AJ198" s="139">
        <f t="shared" si="85"/>
        <v>0</v>
      </c>
      <c r="AL198" s="132">
        <f t="shared" si="70"/>
        <v>0.3</v>
      </c>
      <c r="AV198" s="143" t="e">
        <f>+#REF!</f>
        <v>#REF!</v>
      </c>
      <c r="AW198" s="130" t="e">
        <f t="shared" si="86"/>
        <v>#REF!</v>
      </c>
      <c r="AX198" s="130" t="e">
        <f t="shared" si="91"/>
        <v>#REF!</v>
      </c>
      <c r="AY198" s="144"/>
      <c r="AZ198" s="144" t="e">
        <f t="shared" si="88"/>
        <v>#REF!</v>
      </c>
    </row>
    <row r="199" spans="1:52" ht="13.5">
      <c r="A199" s="101"/>
      <c r="B199" s="6"/>
      <c r="C199" s="6"/>
      <c r="D199" s="6"/>
      <c r="E199" s="6"/>
      <c r="F199" s="102"/>
      <c r="G199" s="60"/>
      <c r="H199" s="60"/>
      <c r="I199" s="6"/>
      <c r="J199" s="6"/>
      <c r="K199" s="6"/>
      <c r="L199" s="6"/>
      <c r="M199" s="6"/>
      <c r="N199" s="6"/>
      <c r="O199" s="6"/>
      <c r="P199" s="6"/>
      <c r="Q199" s="6"/>
      <c r="R199" s="7"/>
      <c r="S199" s="9"/>
      <c r="T199" s="10"/>
      <c r="U199" s="9"/>
      <c r="V199" s="51"/>
      <c r="W199" s="51"/>
      <c r="X199" s="52"/>
      <c r="AG199" s="142">
        <f t="shared" si="90"/>
        <v>0</v>
      </c>
      <c r="AH199" s="146"/>
      <c r="AJ199" s="139">
        <f t="shared" si="85"/>
        <v>0</v>
      </c>
      <c r="AL199" s="132">
        <f t="shared" si="70"/>
        <v>0.3</v>
      </c>
      <c r="AV199" s="143" t="e">
        <f>+#REF!</f>
        <v>#REF!</v>
      </c>
      <c r="AW199" s="130" t="e">
        <f t="shared" si="86"/>
        <v>#REF!</v>
      </c>
      <c r="AX199" s="130" t="e">
        <f t="shared" si="91"/>
        <v>#REF!</v>
      </c>
      <c r="AY199" s="144"/>
      <c r="AZ199" s="144" t="e">
        <f t="shared" si="88"/>
        <v>#REF!</v>
      </c>
    </row>
    <row r="200" spans="1:52" ht="13.5">
      <c r="A200" s="113" t="s">
        <v>33</v>
      </c>
      <c r="B200" s="114"/>
      <c r="C200" s="114"/>
      <c r="D200" s="114"/>
      <c r="E200" s="114"/>
      <c r="F200" s="114"/>
      <c r="G200" s="114"/>
      <c r="H200" s="114"/>
      <c r="I200" s="115"/>
      <c r="J200" s="19"/>
      <c r="K200" s="116"/>
      <c r="L200" s="116"/>
      <c r="M200" s="116"/>
      <c r="N200" s="116"/>
      <c r="O200" s="116"/>
      <c r="P200" s="116"/>
      <c r="Q200" s="116"/>
      <c r="R200" s="117"/>
      <c r="S200" s="42"/>
      <c r="T200" s="10"/>
      <c r="U200" s="9"/>
      <c r="V200" s="51"/>
      <c r="W200" s="51"/>
      <c r="X200" s="52"/>
      <c r="AG200" s="142">
        <f t="shared" si="90"/>
        <v>0</v>
      </c>
      <c r="AH200" s="146"/>
      <c r="AJ200" s="139">
        <f t="shared" si="85"/>
        <v>0</v>
      </c>
      <c r="AL200" s="132">
        <f t="shared" si="70"/>
        <v>0.3</v>
      </c>
      <c r="AV200" s="143" t="e">
        <f>+#REF!</f>
        <v>#REF!</v>
      </c>
      <c r="AW200" s="130" t="e">
        <f t="shared" si="86"/>
        <v>#REF!</v>
      </c>
      <c r="AX200" s="130" t="e">
        <f t="shared" si="91"/>
        <v>#REF!</v>
      </c>
      <c r="AY200" s="144"/>
      <c r="AZ200" s="144" t="e">
        <f t="shared" si="88"/>
        <v>#REF!</v>
      </c>
    </row>
    <row r="201" spans="1:52" ht="13.5">
      <c r="A201" s="28" t="s">
        <v>44</v>
      </c>
      <c r="B201" s="18"/>
      <c r="C201" s="18"/>
      <c r="D201" s="18"/>
      <c r="E201" s="18"/>
      <c r="F201" s="18"/>
      <c r="G201" s="19"/>
      <c r="H201" s="19"/>
      <c r="I201" s="29">
        <f>+P198</f>
        <v>0</v>
      </c>
      <c r="J201" s="19"/>
      <c r="K201" s="75"/>
      <c r="L201" s="9"/>
      <c r="M201" s="9"/>
      <c r="N201" s="9"/>
      <c r="O201" s="9"/>
      <c r="P201" s="9"/>
      <c r="Q201" s="9"/>
      <c r="R201" s="88"/>
      <c r="S201" s="27"/>
      <c r="T201" s="10"/>
      <c r="U201" s="9"/>
      <c r="V201" s="51"/>
      <c r="W201" s="51"/>
      <c r="X201" s="52"/>
      <c r="AG201" s="142">
        <f t="shared" si="90"/>
        <v>0</v>
      </c>
      <c r="AH201" s="146"/>
      <c r="AJ201" s="139">
        <f t="shared" si="85"/>
        <v>0</v>
      </c>
      <c r="AL201" s="132">
        <f t="shared" si="70"/>
        <v>0.3</v>
      </c>
      <c r="AV201" s="143" t="e">
        <f>+#REF!</f>
        <v>#REF!</v>
      </c>
      <c r="AW201" s="130" t="e">
        <f t="shared" si="86"/>
        <v>#REF!</v>
      </c>
      <c r="AX201" s="130" t="e">
        <f t="shared" si="91"/>
        <v>#REF!</v>
      </c>
      <c r="AY201" s="144"/>
      <c r="AZ201" s="144" t="e">
        <f t="shared" si="88"/>
        <v>#REF!</v>
      </c>
    </row>
    <row r="202" spans="1:52" ht="13.5" hidden="1">
      <c r="A202" s="28" t="s">
        <v>34</v>
      </c>
      <c r="B202" s="18"/>
      <c r="C202" s="18"/>
      <c r="D202" s="18"/>
      <c r="E202" s="18"/>
      <c r="F202" s="18"/>
      <c r="G202" s="19"/>
      <c r="H202" s="19"/>
      <c r="I202" s="29">
        <f>+R198</f>
        <v>0</v>
      </c>
      <c r="J202" s="19"/>
      <c r="K202" s="9"/>
      <c r="L202" s="9"/>
      <c r="M202" s="9"/>
      <c r="N202" s="9"/>
      <c r="O202" s="9"/>
      <c r="P202" s="67"/>
      <c r="Q202" s="9"/>
      <c r="R202" s="89"/>
      <c r="S202" s="67"/>
      <c r="T202" s="10"/>
      <c r="U202" s="9"/>
      <c r="V202" s="51"/>
      <c r="W202" s="51"/>
      <c r="X202" s="52"/>
      <c r="AG202" s="142">
        <f t="shared" si="90"/>
        <v>0</v>
      </c>
      <c r="AH202" s="146"/>
      <c r="AJ202" s="139">
        <f t="shared" si="85"/>
        <v>0</v>
      </c>
      <c r="AL202" s="132">
        <f t="shared" si="70"/>
        <v>0.3</v>
      </c>
      <c r="AV202" s="143" t="e">
        <f>+#REF!</f>
        <v>#REF!</v>
      </c>
      <c r="AW202" s="130" t="e">
        <f t="shared" si="86"/>
        <v>#REF!</v>
      </c>
      <c r="AX202" s="130" t="e">
        <f t="shared" si="91"/>
        <v>#REF!</v>
      </c>
      <c r="AY202" s="144"/>
      <c r="AZ202" s="144" t="e">
        <f t="shared" si="88"/>
        <v>#REF!</v>
      </c>
    </row>
    <row r="203" spans="1:52" ht="13.5">
      <c r="A203" s="8" t="s">
        <v>36</v>
      </c>
      <c r="B203" s="9"/>
      <c r="C203" s="9"/>
      <c r="D203" s="9"/>
      <c r="E203" s="9"/>
      <c r="F203" s="61"/>
      <c r="G203" s="61"/>
      <c r="H203" s="61"/>
      <c r="I203" s="43">
        <f>+I201*0.08</f>
        <v>0</v>
      </c>
      <c r="J203" s="19"/>
      <c r="K203" s="75"/>
      <c r="L203" s="18"/>
      <c r="M203" s="18"/>
      <c r="N203" s="18"/>
      <c r="O203" s="9"/>
      <c r="P203" s="18"/>
      <c r="Q203" s="9"/>
      <c r="R203" s="30"/>
      <c r="S203" s="18"/>
      <c r="T203" s="10"/>
      <c r="U203" s="9"/>
      <c r="V203" s="51"/>
      <c r="W203" s="51"/>
      <c r="X203" s="52"/>
      <c r="AG203" s="142">
        <f t="shared" si="90"/>
        <v>0</v>
      </c>
      <c r="AH203" s="146"/>
      <c r="AJ203" s="139">
        <f t="shared" si="85"/>
        <v>0</v>
      </c>
      <c r="AL203" s="132">
        <f t="shared" si="70"/>
        <v>0.3</v>
      </c>
      <c r="AV203" s="143" t="e">
        <f>+#REF!</f>
        <v>#REF!</v>
      </c>
      <c r="AW203" s="130" t="e">
        <f t="shared" si="86"/>
        <v>#REF!</v>
      </c>
      <c r="AX203" s="130" t="e">
        <f t="shared" si="91"/>
        <v>#REF!</v>
      </c>
      <c r="AY203" s="144"/>
      <c r="AZ203" s="144" t="e">
        <f t="shared" si="88"/>
        <v>#REF!</v>
      </c>
    </row>
    <row r="204" spans="1:52" ht="13.5">
      <c r="A204" s="34" t="s">
        <v>45</v>
      </c>
      <c r="B204" s="35"/>
      <c r="C204" s="35"/>
      <c r="D204" s="35"/>
      <c r="E204" s="35"/>
      <c r="F204" s="35"/>
      <c r="G204" s="36"/>
      <c r="H204" s="36"/>
      <c r="I204" s="37">
        <f>+I201+I202+I203</f>
        <v>0</v>
      </c>
      <c r="J204" s="19"/>
      <c r="K204" s="75"/>
      <c r="L204" s="31"/>
      <c r="M204" s="31"/>
      <c r="N204" s="31"/>
      <c r="O204" s="9"/>
      <c r="P204" s="18"/>
      <c r="Q204" s="9"/>
      <c r="R204" s="30"/>
      <c r="S204" s="18"/>
      <c r="T204" s="10"/>
      <c r="U204" s="9"/>
      <c r="V204" s="51"/>
      <c r="W204" s="51"/>
      <c r="X204" s="52"/>
      <c r="AG204" s="142">
        <f t="shared" si="90"/>
        <v>0</v>
      </c>
      <c r="AH204" s="145"/>
      <c r="AJ204" s="139">
        <f t="shared" si="85"/>
        <v>0</v>
      </c>
      <c r="AL204" s="132">
        <f t="shared" si="70"/>
        <v>0.3</v>
      </c>
      <c r="AV204" s="143" t="e">
        <f>+#REF!</f>
        <v>#REF!</v>
      </c>
      <c r="AW204" s="130" t="e">
        <f t="shared" si="86"/>
        <v>#REF!</v>
      </c>
      <c r="AX204" s="130" t="e">
        <f t="shared" si="91"/>
        <v>#REF!</v>
      </c>
      <c r="AY204" s="144"/>
      <c r="AZ204" s="144" t="e">
        <f t="shared" si="88"/>
        <v>#REF!</v>
      </c>
    </row>
    <row r="205" spans="1:52" ht="13.5">
      <c r="A205" s="81"/>
      <c r="B205" s="39"/>
      <c r="C205" s="39"/>
      <c r="D205" s="39"/>
      <c r="E205" s="39"/>
      <c r="F205" s="39"/>
      <c r="G205" s="40"/>
      <c r="H205" s="40"/>
      <c r="I205" s="39"/>
      <c r="J205" s="40"/>
      <c r="K205" s="82"/>
      <c r="L205" s="35"/>
      <c r="M205" s="35"/>
      <c r="N205" s="35"/>
      <c r="O205" s="13"/>
      <c r="P205" s="74"/>
      <c r="Q205" s="13"/>
      <c r="R205" s="37"/>
      <c r="S205" s="74"/>
      <c r="T205" s="14"/>
      <c r="U205" s="13"/>
      <c r="V205" s="58"/>
      <c r="W205" s="58"/>
      <c r="X205" s="59"/>
      <c r="AG205" s="142">
        <f t="shared" si="90"/>
        <v>0</v>
      </c>
      <c r="AH205" s="145"/>
      <c r="AJ205" s="139">
        <f t="shared" si="85"/>
        <v>0</v>
      </c>
      <c r="AL205" s="132">
        <f t="shared" si="70"/>
        <v>0.3</v>
      </c>
      <c r="AV205" s="143" t="e">
        <f>+#REF!</f>
        <v>#REF!</v>
      </c>
      <c r="AW205" s="130" t="e">
        <f t="shared" si="86"/>
        <v>#REF!</v>
      </c>
      <c r="AX205" s="130" t="e">
        <f t="shared" si="91"/>
        <v>#REF!</v>
      </c>
      <c r="AY205" s="144"/>
      <c r="AZ205" s="144" t="e">
        <f t="shared" si="88"/>
        <v>#REF!</v>
      </c>
    </row>
    <row r="206" spans="1:52" ht="13.5" hidden="1">
      <c r="A206" s="38"/>
      <c r="B206" s="18"/>
      <c r="C206" s="18"/>
      <c r="D206" s="18"/>
      <c r="E206" s="18"/>
      <c r="F206" s="18"/>
      <c r="G206" s="19"/>
      <c r="H206" s="19"/>
      <c r="I206" s="19"/>
      <c r="J206" s="1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51"/>
      <c r="W206" s="51"/>
      <c r="X206" s="52"/>
      <c r="AH206" s="145"/>
      <c r="AV206" s="143" t="e">
        <f>+#REF!</f>
        <v>#REF!</v>
      </c>
      <c r="AW206" s="130" t="e">
        <f t="shared" si="86"/>
        <v>#REF!</v>
      </c>
      <c r="AX206" s="130" t="e">
        <f t="shared" si="91"/>
        <v>#REF!</v>
      </c>
      <c r="AY206" s="144"/>
      <c r="AZ206" s="144" t="e">
        <f t="shared" si="88"/>
        <v>#REF!</v>
      </c>
    </row>
    <row r="207" spans="1:52" ht="13.5" hidden="1">
      <c r="A207" s="103" t="s">
        <v>37</v>
      </c>
      <c r="B207" s="104"/>
      <c r="C207" s="104"/>
      <c r="D207" s="104"/>
      <c r="E207" s="104"/>
      <c r="F207" s="104"/>
      <c r="G207" s="104"/>
      <c r="H207" s="104"/>
      <c r="I207" s="105"/>
      <c r="J207" s="1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51"/>
      <c r="W207" s="51"/>
      <c r="X207" s="52"/>
      <c r="AH207" s="142"/>
      <c r="AV207" s="143" t="e">
        <f>+#REF!</f>
        <v>#REF!</v>
      </c>
      <c r="AW207" s="130" t="e">
        <f t="shared" si="86"/>
        <v>#REF!</v>
      </c>
      <c r="AX207" s="130" t="e">
        <f t="shared" si="91"/>
        <v>#REF!</v>
      </c>
      <c r="AY207" s="144"/>
      <c r="AZ207" s="144" t="e">
        <f t="shared" si="88"/>
        <v>#REF!</v>
      </c>
    </row>
    <row r="208" spans="1:52" ht="13.5" hidden="1">
      <c r="A208" s="28" t="s">
        <v>41</v>
      </c>
      <c r="B208" s="18"/>
      <c r="C208" s="18"/>
      <c r="D208" s="18"/>
      <c r="E208" s="18"/>
      <c r="F208" s="18"/>
      <c r="G208" s="19"/>
      <c r="H208" s="19" t="s">
        <v>35</v>
      </c>
      <c r="I208" s="30">
        <f>+I204</f>
        <v>0</v>
      </c>
      <c r="J208" s="1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51"/>
      <c r="W208" s="51"/>
      <c r="X208" s="52"/>
      <c r="AH208" s="146"/>
      <c r="AV208" s="143" t="e">
        <f>+#REF!</f>
        <v>#REF!</v>
      </c>
      <c r="AW208" s="130" t="e">
        <f t="shared" si="86"/>
        <v>#REF!</v>
      </c>
      <c r="AX208" s="130" t="e">
        <f t="shared" si="91"/>
        <v>#REF!</v>
      </c>
      <c r="AY208" s="144"/>
      <c r="AZ208" s="144" t="e">
        <f t="shared" si="88"/>
        <v>#REF!</v>
      </c>
    </row>
    <row r="209" spans="1:52" ht="13.5" hidden="1">
      <c r="A209" s="28"/>
      <c r="B209" s="31"/>
      <c r="C209" s="31"/>
      <c r="D209" s="31"/>
      <c r="E209" s="31"/>
      <c r="F209" s="31"/>
      <c r="G209" s="32"/>
      <c r="H209" s="19"/>
      <c r="I209" s="30"/>
      <c r="J209" s="1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51"/>
      <c r="W209" s="51"/>
      <c r="X209" s="52"/>
      <c r="AH209" s="146"/>
      <c r="AV209" s="143" t="e">
        <f>+#REF!</f>
        <v>#REF!</v>
      </c>
      <c r="AW209" s="130" t="e">
        <f t="shared" si="86"/>
        <v>#REF!</v>
      </c>
      <c r="AX209" s="130" t="e">
        <f t="shared" si="91"/>
        <v>#REF!</v>
      </c>
      <c r="AY209" s="144"/>
      <c r="AZ209" s="144" t="e">
        <f t="shared" si="88"/>
        <v>#REF!</v>
      </c>
    </row>
    <row r="210" spans="1:52" ht="13.5" hidden="1">
      <c r="A210" s="28" t="s">
        <v>38</v>
      </c>
      <c r="B210" s="18"/>
      <c r="C210" s="18"/>
      <c r="D210" s="18"/>
      <c r="E210" s="18"/>
      <c r="F210" s="18"/>
      <c r="G210" s="19"/>
      <c r="H210" s="19" t="s">
        <v>35</v>
      </c>
      <c r="I210" s="33">
        <f>+P205+R205</f>
        <v>0</v>
      </c>
      <c r="J210" s="1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51"/>
      <c r="W210" s="51"/>
      <c r="X210" s="52"/>
      <c r="AH210" s="146"/>
      <c r="AV210" s="143" t="e">
        <f>+#REF!</f>
        <v>#REF!</v>
      </c>
      <c r="AW210" s="130" t="e">
        <f t="shared" si="86"/>
        <v>#REF!</v>
      </c>
      <c r="AX210" s="130" t="e">
        <f t="shared" si="91"/>
        <v>#REF!</v>
      </c>
      <c r="AY210" s="144"/>
      <c r="AZ210" s="144" t="e">
        <f t="shared" si="88"/>
        <v>#REF!</v>
      </c>
    </row>
    <row r="211" spans="1:52" ht="13.5" hidden="1">
      <c r="A211" s="34" t="s">
        <v>42</v>
      </c>
      <c r="B211" s="39"/>
      <c r="C211" s="39"/>
      <c r="D211" s="39"/>
      <c r="E211" s="39"/>
      <c r="F211" s="39"/>
      <c r="G211" s="40"/>
      <c r="H211" s="36" t="s">
        <v>35</v>
      </c>
      <c r="I211" s="41">
        <f>+I208+I209+I210</f>
        <v>0</v>
      </c>
      <c r="J211" s="1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51"/>
      <c r="W211" s="51"/>
      <c r="X211" s="52"/>
      <c r="AH211" s="146"/>
      <c r="AV211" s="143" t="e">
        <f>+#REF!</f>
        <v>#REF!</v>
      </c>
      <c r="AW211" s="130" t="e">
        <f t="shared" si="86"/>
        <v>#REF!</v>
      </c>
      <c r="AX211" s="130" t="e">
        <f t="shared" si="91"/>
        <v>#REF!</v>
      </c>
      <c r="AY211" s="144"/>
      <c r="AZ211" s="144" t="e">
        <f t="shared" si="88"/>
        <v>#REF!</v>
      </c>
    </row>
    <row r="212" spans="1:52" ht="13.5" hidden="1">
      <c r="A212" s="54"/>
      <c r="B212" s="55"/>
      <c r="C212" s="56"/>
      <c r="D212" s="56"/>
      <c r="E212" s="57"/>
      <c r="F212" s="63"/>
      <c r="G212" s="63"/>
      <c r="H212" s="6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58"/>
      <c r="W212" s="58"/>
      <c r="X212" s="59"/>
      <c r="AH212" s="146"/>
      <c r="AV212" s="143" t="e">
        <f>+#REF!</f>
        <v>#REF!</v>
      </c>
      <c r="AW212" s="130" t="e">
        <f t="shared" si="86"/>
        <v>#REF!</v>
      </c>
      <c r="AX212" s="130" t="e">
        <f t="shared" si="91"/>
        <v>#REF!</v>
      </c>
      <c r="AY212" s="144"/>
      <c r="AZ212" s="144" t="e">
        <f t="shared" si="88"/>
        <v>#REF!</v>
      </c>
    </row>
    <row r="213" spans="1:52" ht="13.5" hidden="1">
      <c r="A213" s="15"/>
      <c r="B213" s="15"/>
      <c r="C213" s="16"/>
      <c r="D213" s="16"/>
      <c r="E213" s="17"/>
      <c r="AH213" s="146"/>
      <c r="AV213" s="143" t="e">
        <f>+#REF!</f>
        <v>#REF!</v>
      </c>
      <c r="AW213" s="130" t="e">
        <f t="shared" si="86"/>
        <v>#REF!</v>
      </c>
      <c r="AX213" s="130" t="e">
        <f t="shared" si="91"/>
        <v>#REF!</v>
      </c>
      <c r="AY213" s="144"/>
      <c r="AZ213" s="144" t="e">
        <f t="shared" si="88"/>
        <v>#REF!</v>
      </c>
    </row>
    <row r="214" spans="1:52" ht="13.5">
      <c r="A214" s="15"/>
      <c r="B214" s="15"/>
      <c r="C214" s="16"/>
      <c r="D214" s="16"/>
      <c r="E214" s="17"/>
      <c r="AH214" s="146"/>
      <c r="AV214" s="143" t="e">
        <f>+#REF!</f>
        <v>#REF!</v>
      </c>
      <c r="AW214" s="130" t="e">
        <f t="shared" si="86"/>
        <v>#REF!</v>
      </c>
      <c r="AX214" s="130" t="e">
        <f t="shared" si="91"/>
        <v>#REF!</v>
      </c>
      <c r="AY214" s="144"/>
      <c r="AZ214" s="144" t="e">
        <f t="shared" si="88"/>
        <v>#REF!</v>
      </c>
    </row>
    <row r="215" spans="1:52" ht="13.5">
      <c r="A215" s="15"/>
      <c r="B215" s="15"/>
      <c r="C215" s="16"/>
      <c r="D215" s="16"/>
      <c r="E215" s="17"/>
      <c r="AH215" s="146"/>
      <c r="AV215" s="143" t="e">
        <f>+#REF!</f>
        <v>#REF!</v>
      </c>
      <c r="AW215" s="130" t="e">
        <f t="shared" si="86"/>
        <v>#REF!</v>
      </c>
      <c r="AX215" s="130" t="e">
        <f t="shared" si="91"/>
        <v>#REF!</v>
      </c>
      <c r="AY215" s="144"/>
      <c r="AZ215" s="144" t="e">
        <f t="shared" si="88"/>
        <v>#REF!</v>
      </c>
    </row>
    <row r="216" spans="1:52" ht="13.5">
      <c r="A216" s="15"/>
      <c r="B216" s="15"/>
      <c r="C216" s="16"/>
      <c r="D216" s="16"/>
      <c r="E216" s="17"/>
      <c r="AH216" s="146"/>
      <c r="AV216" s="143" t="e">
        <f>+#REF!</f>
        <v>#REF!</v>
      </c>
      <c r="AW216" s="130" t="e">
        <f t="shared" si="86"/>
        <v>#REF!</v>
      </c>
      <c r="AX216" s="130" t="e">
        <f t="shared" si="91"/>
        <v>#REF!</v>
      </c>
      <c r="AY216" s="144"/>
      <c r="AZ216" s="144" t="e">
        <f t="shared" si="88"/>
        <v>#REF!</v>
      </c>
    </row>
    <row r="217" spans="1:52" ht="13.5">
      <c r="A217" s="15"/>
      <c r="B217" s="15"/>
      <c r="C217" s="16"/>
      <c r="D217" s="16"/>
      <c r="E217" s="17"/>
      <c r="AH217" s="145"/>
      <c r="AV217" s="143" t="e">
        <f>+#REF!</f>
        <v>#REF!</v>
      </c>
      <c r="AW217" s="130" t="e">
        <f t="shared" si="86"/>
        <v>#REF!</v>
      </c>
      <c r="AX217" s="130" t="e">
        <f t="shared" si="91"/>
        <v>#REF!</v>
      </c>
      <c r="AY217" s="144"/>
      <c r="AZ217" s="144" t="e">
        <f t="shared" si="88"/>
        <v>#REF!</v>
      </c>
    </row>
    <row r="218" spans="1:52" ht="13.5">
      <c r="A218" s="15"/>
      <c r="B218" s="15"/>
      <c r="C218" s="16"/>
      <c r="D218" s="16"/>
      <c r="E218" s="17"/>
      <c r="AH218" s="145"/>
      <c r="AV218" s="143" t="e">
        <f>+#REF!</f>
        <v>#REF!</v>
      </c>
      <c r="AW218" s="130" t="e">
        <f t="shared" si="86"/>
        <v>#REF!</v>
      </c>
      <c r="AX218" s="130" t="e">
        <f t="shared" si="91"/>
        <v>#REF!</v>
      </c>
      <c r="AY218" s="144"/>
      <c r="AZ218" s="144" t="e">
        <f t="shared" si="88"/>
        <v>#REF!</v>
      </c>
    </row>
    <row r="219" spans="1:52" ht="13.5">
      <c r="A219" s="15"/>
      <c r="B219" s="15"/>
      <c r="C219" s="16"/>
      <c r="D219" s="16"/>
      <c r="E219" s="17"/>
      <c r="AH219" s="145"/>
      <c r="AV219" s="143" t="e">
        <f>+#REF!</f>
        <v>#REF!</v>
      </c>
      <c r="AW219" s="130" t="e">
        <f t="shared" si="86"/>
        <v>#REF!</v>
      </c>
      <c r="AX219" s="130" t="e">
        <f t="shared" si="91"/>
        <v>#REF!</v>
      </c>
      <c r="AY219" s="144"/>
      <c r="AZ219" s="144" t="e">
        <f t="shared" si="88"/>
        <v>#REF!</v>
      </c>
    </row>
    <row r="220" spans="1:52" ht="13.5">
      <c r="A220" s="15"/>
      <c r="B220" s="15"/>
      <c r="C220" s="16"/>
      <c r="D220" s="16"/>
      <c r="E220" s="17"/>
      <c r="AH220" s="142"/>
      <c r="AV220" s="143" t="e">
        <f>+#REF!</f>
        <v>#REF!</v>
      </c>
      <c r="AW220" s="130" t="e">
        <f t="shared" si="86"/>
        <v>#REF!</v>
      </c>
      <c r="AX220" s="130" t="e">
        <f t="shared" si="91"/>
        <v>#REF!</v>
      </c>
      <c r="AY220" s="144"/>
      <c r="AZ220" s="144" t="e">
        <f t="shared" si="88"/>
        <v>#REF!</v>
      </c>
    </row>
    <row r="221" spans="1:52" ht="13.5">
      <c r="A221" s="15"/>
      <c r="B221" s="15"/>
      <c r="C221" s="16"/>
      <c r="D221" s="16"/>
      <c r="E221" s="17"/>
      <c r="AH221" s="146"/>
      <c r="AV221" s="143" t="e">
        <f>+#REF!</f>
        <v>#REF!</v>
      </c>
      <c r="AW221" s="130" t="e">
        <f t="shared" si="86"/>
        <v>#REF!</v>
      </c>
      <c r="AX221" s="130" t="e">
        <f t="shared" si="91"/>
        <v>#REF!</v>
      </c>
      <c r="AY221" s="144"/>
      <c r="AZ221" s="144" t="e">
        <f t="shared" si="88"/>
        <v>#REF!</v>
      </c>
    </row>
    <row r="222" spans="1:52" ht="13.5">
      <c r="A222" s="15"/>
      <c r="B222" s="15"/>
      <c r="C222" s="16"/>
      <c r="D222" s="16"/>
      <c r="E222" s="17"/>
      <c r="AH222" s="146"/>
      <c r="AV222" s="143" t="e">
        <f>+#REF!</f>
        <v>#REF!</v>
      </c>
      <c r="AW222" s="130" t="e">
        <f t="shared" si="86"/>
        <v>#REF!</v>
      </c>
      <c r="AX222" s="130" t="e">
        <f t="shared" si="91"/>
        <v>#REF!</v>
      </c>
      <c r="AY222" s="144"/>
      <c r="AZ222" s="144" t="e">
        <f t="shared" si="88"/>
        <v>#REF!</v>
      </c>
    </row>
    <row r="223" spans="1:52" ht="13.5">
      <c r="A223" s="15"/>
      <c r="B223" s="15"/>
      <c r="C223" s="16"/>
      <c r="D223" s="16"/>
      <c r="E223" s="17"/>
      <c r="AH223" s="146"/>
      <c r="AV223" s="143" t="e">
        <f>+#REF!</f>
        <v>#REF!</v>
      </c>
      <c r="AW223" s="130" t="e">
        <f t="shared" si="86"/>
        <v>#REF!</v>
      </c>
      <c r="AX223" s="130" t="e">
        <f t="shared" si="91"/>
        <v>#REF!</v>
      </c>
      <c r="AY223" s="144"/>
      <c r="AZ223" s="144" t="e">
        <f t="shared" si="88"/>
        <v>#REF!</v>
      </c>
    </row>
    <row r="224" spans="1:52" ht="13.5">
      <c r="A224" s="15"/>
      <c r="B224" s="15"/>
      <c r="C224" s="16"/>
      <c r="D224" s="16"/>
      <c r="E224" s="17"/>
      <c r="AH224" s="146"/>
      <c r="AV224" s="143" t="e">
        <f>+#REF!</f>
        <v>#REF!</v>
      </c>
      <c r="AW224" s="130" t="e">
        <f t="shared" si="86"/>
        <v>#REF!</v>
      </c>
      <c r="AX224" s="130" t="e">
        <f t="shared" si="91"/>
        <v>#REF!</v>
      </c>
      <c r="AY224" s="144"/>
      <c r="AZ224" s="144" t="e">
        <f t="shared" si="88"/>
        <v>#REF!</v>
      </c>
    </row>
    <row r="225" spans="1:52" ht="13.5">
      <c r="A225" s="15"/>
      <c r="B225" s="15"/>
      <c r="C225" s="16"/>
      <c r="D225" s="16"/>
      <c r="E225" s="17"/>
      <c r="AH225" s="146"/>
      <c r="AV225" s="143" t="e">
        <f>+#REF!</f>
        <v>#REF!</v>
      </c>
      <c r="AW225" s="130" t="e">
        <f t="shared" si="86"/>
        <v>#REF!</v>
      </c>
      <c r="AX225" s="130" t="e">
        <f t="shared" si="91"/>
        <v>#REF!</v>
      </c>
      <c r="AY225" s="144"/>
      <c r="AZ225" s="144" t="e">
        <f t="shared" si="88"/>
        <v>#REF!</v>
      </c>
    </row>
    <row r="226" spans="1:52" ht="13.5">
      <c r="A226" s="15"/>
      <c r="B226" s="15"/>
      <c r="C226" s="16"/>
      <c r="D226" s="16"/>
      <c r="E226" s="17"/>
      <c r="AH226" s="146"/>
      <c r="AV226" s="143" t="e">
        <f>+#REF!</f>
        <v>#REF!</v>
      </c>
      <c r="AW226" s="130" t="e">
        <f t="shared" si="86"/>
        <v>#REF!</v>
      </c>
      <c r="AX226" s="130" t="e">
        <f t="shared" si="91"/>
        <v>#REF!</v>
      </c>
      <c r="AY226" s="144"/>
      <c r="AZ226" s="144" t="e">
        <f t="shared" si="88"/>
        <v>#REF!</v>
      </c>
    </row>
    <row r="227" spans="1:52" ht="13.5">
      <c r="A227" s="15"/>
      <c r="B227" s="15"/>
      <c r="C227" s="16"/>
      <c r="D227" s="16"/>
      <c r="E227" s="17"/>
      <c r="AH227" s="146"/>
      <c r="AV227" s="143" t="e">
        <f>+#REF!</f>
        <v>#REF!</v>
      </c>
      <c r="AW227" s="130" t="e">
        <f>+AV227/3</f>
        <v>#REF!</v>
      </c>
      <c r="AX227" s="130" t="e">
        <f t="shared" si="91"/>
        <v>#REF!</v>
      </c>
      <c r="AY227" s="144"/>
      <c r="AZ227" s="144" t="e">
        <f>+AW227+AX227+AY227</f>
        <v>#REF!</v>
      </c>
    </row>
    <row r="228" spans="1:52" ht="13.5">
      <c r="A228" s="15"/>
      <c r="B228" s="15"/>
      <c r="C228" s="16"/>
      <c r="D228" s="16"/>
      <c r="E228" s="17"/>
      <c r="AH228" s="146"/>
      <c r="AV228" s="143" t="e">
        <f>+#REF!</f>
        <v>#REF!</v>
      </c>
      <c r="AW228" s="130" t="e">
        <f>+AV228/3</f>
        <v>#REF!</v>
      </c>
      <c r="AX228" s="130" t="e">
        <f t="shared" si="91"/>
        <v>#REF!</v>
      </c>
      <c r="AY228" s="144"/>
      <c r="AZ228" s="144" t="e">
        <f>+AW228+AX228+AY228</f>
        <v>#REF!</v>
      </c>
    </row>
    <row r="229" spans="1:52" ht="13.5">
      <c r="A229" s="15"/>
      <c r="B229" s="15"/>
      <c r="C229" s="16"/>
      <c r="D229" s="16"/>
      <c r="E229" s="17"/>
      <c r="AH229" s="146"/>
      <c r="AV229" s="143" t="e">
        <f>+#REF!</f>
        <v>#REF!</v>
      </c>
      <c r="AW229" s="130" t="e">
        <f>+AV229/3</f>
        <v>#REF!</v>
      </c>
      <c r="AX229" s="130" t="e">
        <f t="shared" si="91"/>
        <v>#REF!</v>
      </c>
      <c r="AY229" s="144"/>
      <c r="AZ229" s="144" t="e">
        <f>+AW229+AX229+AY229</f>
        <v>#REF!</v>
      </c>
    </row>
    <row r="230" spans="1:34" ht="13.5">
      <c r="A230" s="15"/>
      <c r="B230" s="15"/>
      <c r="C230" s="16"/>
      <c r="D230" s="16"/>
      <c r="E230" s="17"/>
      <c r="AH230" s="145"/>
    </row>
    <row r="231" spans="1:34" ht="13.5">
      <c r="A231" s="15"/>
      <c r="B231" s="15"/>
      <c r="C231" s="16"/>
      <c r="D231" s="16"/>
      <c r="E231" s="17"/>
      <c r="AH231" s="145"/>
    </row>
    <row r="232" spans="1:34" ht="13.5">
      <c r="A232" s="15"/>
      <c r="B232" s="15"/>
      <c r="C232" s="16"/>
      <c r="D232" s="16"/>
      <c r="E232" s="17"/>
      <c r="AH232" s="145"/>
    </row>
    <row r="233" spans="1:34" ht="13.5">
      <c r="A233" s="15"/>
      <c r="B233" s="15"/>
      <c r="C233" s="16"/>
      <c r="D233" s="16"/>
      <c r="E233" s="17"/>
      <c r="AH233" s="142"/>
    </row>
    <row r="234" spans="1:34" ht="13.5">
      <c r="A234" s="15"/>
      <c r="B234" s="15"/>
      <c r="C234" s="16"/>
      <c r="D234" s="16"/>
      <c r="E234" s="17"/>
      <c r="AH234" s="146"/>
    </row>
    <row r="235" spans="1:34" ht="13.5">
      <c r="A235" s="15"/>
      <c r="B235" s="15"/>
      <c r="C235" s="16"/>
      <c r="D235" s="16"/>
      <c r="E235" s="17"/>
      <c r="AH235" s="146"/>
    </row>
    <row r="236" spans="1:34" ht="13.5">
      <c r="A236" s="15"/>
      <c r="B236" s="15"/>
      <c r="C236" s="16"/>
      <c r="D236" s="16"/>
      <c r="E236" s="17"/>
      <c r="AH236" s="146"/>
    </row>
    <row r="237" spans="1:34" ht="13.5">
      <c r="A237" s="15"/>
      <c r="B237" s="15"/>
      <c r="C237" s="16"/>
      <c r="D237" s="16"/>
      <c r="E237" s="17"/>
      <c r="AH237" s="146"/>
    </row>
    <row r="238" spans="1:34" ht="13.5">
      <c r="A238" s="15"/>
      <c r="B238" s="15"/>
      <c r="C238" s="16"/>
      <c r="D238" s="16"/>
      <c r="E238" s="17"/>
      <c r="AH238" s="146"/>
    </row>
    <row r="239" spans="1:34" ht="13.5">
      <c r="A239" s="15"/>
      <c r="B239" s="15"/>
      <c r="C239" s="16"/>
      <c r="D239" s="16"/>
      <c r="E239" s="17"/>
      <c r="AH239" s="146"/>
    </row>
    <row r="240" spans="1:34" ht="13.5">
      <c r="A240" s="15"/>
      <c r="B240" s="15"/>
      <c r="C240" s="16"/>
      <c r="D240" s="16"/>
      <c r="E240" s="17"/>
      <c r="AH240" s="146"/>
    </row>
    <row r="241" spans="1:34" ht="13.5">
      <c r="A241" s="15"/>
      <c r="B241" s="15"/>
      <c r="C241" s="16"/>
      <c r="D241" s="16"/>
      <c r="E241" s="17"/>
      <c r="AH241" s="146"/>
    </row>
    <row r="242" spans="1:34" ht="13.5">
      <c r="A242" s="15"/>
      <c r="B242" s="15"/>
      <c r="C242" s="16"/>
      <c r="D242" s="16"/>
      <c r="E242" s="17"/>
      <c r="AH242" s="146"/>
    </row>
    <row r="243" spans="1:34" ht="13.5">
      <c r="A243" s="15"/>
      <c r="B243" s="15"/>
      <c r="C243" s="16"/>
      <c r="D243" s="16"/>
      <c r="E243" s="17"/>
      <c r="AH243" s="145"/>
    </row>
    <row r="244" spans="1:34" ht="13.5">
      <c r="A244" s="15"/>
      <c r="B244" s="15"/>
      <c r="C244" s="16"/>
      <c r="D244" s="16"/>
      <c r="E244" s="17"/>
      <c r="AH244" s="145"/>
    </row>
    <row r="245" spans="1:34" ht="13.5">
      <c r="A245" s="15"/>
      <c r="B245" s="15"/>
      <c r="C245" s="16"/>
      <c r="D245" s="16"/>
      <c r="E245" s="17"/>
      <c r="AH245" s="145"/>
    </row>
    <row r="246" spans="1:5" ht="12.75">
      <c r="A246" s="15"/>
      <c r="B246" s="15"/>
      <c r="C246" s="16"/>
      <c r="D246" s="16"/>
      <c r="E246" s="17"/>
    </row>
    <row r="247" spans="1:5" ht="12.75">
      <c r="A247" s="15"/>
      <c r="B247" s="15"/>
      <c r="C247" s="16"/>
      <c r="D247" s="16"/>
      <c r="E247" s="17"/>
    </row>
    <row r="248" spans="1:5" ht="12.75">
      <c r="A248" s="15"/>
      <c r="B248" s="15"/>
      <c r="C248" s="16"/>
      <c r="D248" s="16"/>
      <c r="E248" s="17"/>
    </row>
    <row r="249" spans="1:5" ht="12.75">
      <c r="A249" s="15"/>
      <c r="B249" s="15"/>
      <c r="C249" s="16"/>
      <c r="D249" s="16"/>
      <c r="E249" s="17"/>
    </row>
    <row r="250" spans="1:5" ht="12.75">
      <c r="A250" s="15"/>
      <c r="B250" s="15"/>
      <c r="C250" s="16"/>
      <c r="D250" s="16"/>
      <c r="E250" s="17"/>
    </row>
    <row r="251" spans="1:5" ht="12.75">
      <c r="A251" s="15"/>
      <c r="B251" s="15"/>
      <c r="C251" s="16"/>
      <c r="D251" s="16"/>
      <c r="E251" s="17"/>
    </row>
    <row r="252" spans="1:5" ht="12.75">
      <c r="A252" s="15"/>
      <c r="B252" s="15"/>
      <c r="C252" s="16"/>
      <c r="D252" s="16"/>
      <c r="E252" s="17"/>
    </row>
    <row r="253" spans="1:5" ht="12.75">
      <c r="A253" s="15"/>
      <c r="B253" s="15"/>
      <c r="C253" s="16"/>
      <c r="D253" s="16"/>
      <c r="E253" s="17"/>
    </row>
    <row r="254" spans="1:5" ht="12.75">
      <c r="A254" s="15"/>
      <c r="B254" s="15"/>
      <c r="C254" s="16"/>
      <c r="D254" s="16"/>
      <c r="E254" s="17"/>
    </row>
    <row r="255" spans="1:5" ht="12.75">
      <c r="A255" s="15"/>
      <c r="B255" s="15"/>
      <c r="C255" s="16"/>
      <c r="D255" s="16"/>
      <c r="E255" s="17"/>
    </row>
    <row r="256" spans="1:5" ht="12.75">
      <c r="A256" s="15"/>
      <c r="B256" s="15"/>
      <c r="C256" s="16"/>
      <c r="D256" s="16"/>
      <c r="E256" s="17"/>
    </row>
    <row r="257" spans="1:5" ht="12.75">
      <c r="A257" s="15"/>
      <c r="B257" s="15"/>
      <c r="C257" s="16"/>
      <c r="D257" s="16"/>
      <c r="E257" s="17"/>
    </row>
    <row r="258" spans="1:5" ht="12.75">
      <c r="A258" s="15"/>
      <c r="B258" s="15"/>
      <c r="C258" s="16"/>
      <c r="D258" s="16"/>
      <c r="E258" s="17"/>
    </row>
    <row r="259" spans="1:5" ht="12.75">
      <c r="A259" s="15"/>
      <c r="B259" s="15"/>
      <c r="C259" s="16"/>
      <c r="D259" s="16"/>
      <c r="E259" s="17"/>
    </row>
    <row r="260" spans="1:5" ht="12.75">
      <c r="A260" s="15"/>
      <c r="B260" s="15"/>
      <c r="C260" s="16"/>
      <c r="D260" s="16"/>
      <c r="E260" s="17"/>
    </row>
    <row r="261" spans="1:5" ht="12.75">
      <c r="A261" s="15"/>
      <c r="B261" s="15"/>
      <c r="C261" s="16"/>
      <c r="D261" s="16"/>
      <c r="E261" s="17"/>
    </row>
    <row r="262" spans="1:5" ht="12.75">
      <c r="A262" s="15"/>
      <c r="B262" s="15"/>
      <c r="C262" s="16"/>
      <c r="D262" s="16"/>
      <c r="E262" s="17"/>
    </row>
    <row r="263" spans="1:5" ht="12.75">
      <c r="A263" s="15"/>
      <c r="B263" s="15"/>
      <c r="C263" s="16"/>
      <c r="D263" s="16"/>
      <c r="E263" s="17"/>
    </row>
    <row r="264" spans="1:5" ht="12.75">
      <c r="A264" s="15"/>
      <c r="B264" s="15"/>
      <c r="C264" s="16"/>
      <c r="D264" s="16"/>
      <c r="E264" s="17"/>
    </row>
    <row r="265" spans="1:5" ht="12.75">
      <c r="A265" s="15"/>
      <c r="B265" s="15"/>
      <c r="C265" s="16"/>
      <c r="D265" s="16"/>
      <c r="E265" s="17"/>
    </row>
    <row r="266" spans="1:5" ht="12.75">
      <c r="A266" s="15"/>
      <c r="B266" s="15"/>
      <c r="C266" s="16"/>
      <c r="D266" s="16"/>
      <c r="E266" s="17"/>
    </row>
    <row r="267" spans="1:5" ht="12.75">
      <c r="A267" s="15"/>
      <c r="B267" s="15"/>
      <c r="C267" s="16"/>
      <c r="D267" s="16"/>
      <c r="E267" s="17"/>
    </row>
    <row r="268" spans="1:5" ht="12.75">
      <c r="A268" s="15"/>
      <c r="B268" s="15"/>
      <c r="C268" s="16"/>
      <c r="D268" s="16"/>
      <c r="E268" s="17"/>
    </row>
    <row r="269" spans="1:5" ht="12.75">
      <c r="A269" s="15"/>
      <c r="B269" s="15"/>
      <c r="C269" s="16"/>
      <c r="D269" s="16"/>
      <c r="E269" s="17"/>
    </row>
    <row r="270" spans="1:5" ht="12.75">
      <c r="A270" s="15"/>
      <c r="B270" s="15"/>
      <c r="C270" s="16"/>
      <c r="D270" s="16"/>
      <c r="E270" s="17"/>
    </row>
    <row r="271" spans="1:5" ht="12.75">
      <c r="A271" s="15"/>
      <c r="B271" s="15"/>
      <c r="C271" s="16"/>
      <c r="D271" s="16"/>
      <c r="E271" s="17"/>
    </row>
    <row r="272" spans="1:5" ht="12.75">
      <c r="A272" s="15"/>
      <c r="B272" s="15"/>
      <c r="C272" s="16"/>
      <c r="D272" s="16"/>
      <c r="E272" s="17"/>
    </row>
    <row r="273" spans="1:5" ht="12.75">
      <c r="A273" s="15"/>
      <c r="B273" s="15"/>
      <c r="C273" s="16"/>
      <c r="D273" s="16"/>
      <c r="E273" s="17"/>
    </row>
    <row r="274" spans="1:5" ht="12.75">
      <c r="A274" s="15"/>
      <c r="B274" s="15"/>
      <c r="C274" s="16"/>
      <c r="D274" s="16"/>
      <c r="E274" s="17"/>
    </row>
    <row r="275" spans="1:5" ht="12.75">
      <c r="A275" s="15"/>
      <c r="B275" s="15"/>
      <c r="C275" s="16"/>
      <c r="D275" s="16"/>
      <c r="E275" s="17"/>
    </row>
    <row r="276" spans="1:5" ht="12.75">
      <c r="A276" s="15"/>
      <c r="B276" s="15"/>
      <c r="C276" s="16"/>
      <c r="D276" s="16"/>
      <c r="E276" s="17"/>
    </row>
    <row r="277" spans="1:5" ht="12.75">
      <c r="A277" s="15"/>
      <c r="B277" s="15"/>
      <c r="C277" s="16"/>
      <c r="D277" s="16"/>
      <c r="E277" s="17"/>
    </row>
    <row r="278" spans="1:5" ht="12.75">
      <c r="A278" s="15"/>
      <c r="B278" s="15"/>
      <c r="C278" s="16"/>
      <c r="D278" s="16"/>
      <c r="E278" s="17"/>
    </row>
    <row r="279" spans="1:5" ht="12.75">
      <c r="A279" s="15"/>
      <c r="B279" s="15"/>
      <c r="C279" s="16"/>
      <c r="D279" s="16"/>
      <c r="E279" s="17"/>
    </row>
    <row r="280" spans="1:5" ht="12.75">
      <c r="A280" s="15"/>
      <c r="B280" s="15"/>
      <c r="C280" s="16"/>
      <c r="D280" s="16"/>
      <c r="E280" s="17"/>
    </row>
    <row r="281" spans="1:5" ht="12.75">
      <c r="A281" s="15"/>
      <c r="B281" s="15"/>
      <c r="C281" s="16"/>
      <c r="D281" s="16"/>
      <c r="E281" s="17"/>
    </row>
    <row r="282" spans="1:5" ht="12.75">
      <c r="A282" s="15"/>
      <c r="B282" s="15"/>
      <c r="C282" s="16"/>
      <c r="D282" s="16"/>
      <c r="E282" s="17"/>
    </row>
    <row r="283" spans="1:5" ht="12.75">
      <c r="A283" s="15"/>
      <c r="B283" s="15"/>
      <c r="C283" s="16"/>
      <c r="D283" s="16"/>
      <c r="E283" s="17"/>
    </row>
    <row r="284" spans="1:5" ht="12.75">
      <c r="A284" s="15"/>
      <c r="B284" s="15"/>
      <c r="C284" s="16"/>
      <c r="D284" s="16"/>
      <c r="E284" s="17"/>
    </row>
    <row r="285" spans="1:5" ht="12.75">
      <c r="A285" s="15"/>
      <c r="B285" s="15"/>
      <c r="C285" s="16"/>
      <c r="D285" s="16"/>
      <c r="E285" s="17"/>
    </row>
    <row r="286" spans="1:5" ht="12.75">
      <c r="A286" s="15"/>
      <c r="B286" s="15"/>
      <c r="C286" s="16"/>
      <c r="D286" s="16"/>
      <c r="E286" s="17"/>
    </row>
    <row r="287" spans="1:5" ht="12.75">
      <c r="A287" s="15"/>
      <c r="B287" s="15"/>
      <c r="C287" s="16"/>
      <c r="D287" s="16"/>
      <c r="E287" s="17"/>
    </row>
    <row r="288" spans="1:5" ht="12.75">
      <c r="A288" s="15"/>
      <c r="B288" s="15"/>
      <c r="C288" s="16"/>
      <c r="D288" s="16"/>
      <c r="E288" s="17"/>
    </row>
    <row r="289" spans="1:5" ht="12.75">
      <c r="A289" s="15"/>
      <c r="B289" s="15"/>
      <c r="C289" s="16"/>
      <c r="D289" s="16"/>
      <c r="E289" s="17"/>
    </row>
    <row r="290" spans="1:5" ht="12.75">
      <c r="A290" s="15"/>
      <c r="B290" s="15"/>
      <c r="C290" s="16"/>
      <c r="D290" s="16"/>
      <c r="E290" s="17"/>
    </row>
    <row r="291" spans="1:5" ht="12.75">
      <c r="A291" s="15"/>
      <c r="B291" s="15"/>
      <c r="C291" s="16"/>
      <c r="D291" s="16"/>
      <c r="E291" s="17"/>
    </row>
    <row r="292" spans="1:5" ht="12.75">
      <c r="A292" s="15"/>
      <c r="B292" s="15"/>
      <c r="C292" s="16"/>
      <c r="D292" s="16"/>
      <c r="E292" s="17"/>
    </row>
    <row r="293" spans="1:5" ht="12.75">
      <c r="A293" s="15"/>
      <c r="B293" s="15"/>
      <c r="C293" s="16"/>
      <c r="D293" s="16"/>
      <c r="E293" s="17"/>
    </row>
    <row r="294" spans="1:5" ht="12.75">
      <c r="A294" s="15"/>
      <c r="B294" s="15"/>
      <c r="C294" s="16"/>
      <c r="D294" s="16"/>
      <c r="E294" s="17"/>
    </row>
    <row r="295" spans="1:5" ht="12.75">
      <c r="A295" s="15"/>
      <c r="B295" s="15"/>
      <c r="C295" s="16"/>
      <c r="D295" s="16"/>
      <c r="E295" s="17"/>
    </row>
    <row r="296" spans="1:5" ht="12.75">
      <c r="A296" s="15"/>
      <c r="B296" s="15"/>
      <c r="C296" s="16"/>
      <c r="D296" s="16"/>
      <c r="E296" s="17"/>
    </row>
    <row r="297" spans="1:5" ht="12.75">
      <c r="A297" s="15"/>
      <c r="B297" s="15"/>
      <c r="C297" s="16"/>
      <c r="D297" s="16"/>
      <c r="E297" s="17"/>
    </row>
    <row r="298" spans="1:5" ht="12.75">
      <c r="A298" s="15"/>
      <c r="B298" s="15"/>
      <c r="C298" s="16"/>
      <c r="D298" s="16"/>
      <c r="E298" s="17"/>
    </row>
    <row r="299" spans="1:5" ht="12.75">
      <c r="A299" s="15"/>
      <c r="B299" s="15"/>
      <c r="C299" s="16"/>
      <c r="D299" s="16"/>
      <c r="E299" s="17"/>
    </row>
    <row r="300" spans="1:5" ht="12.75">
      <c r="A300" s="15"/>
      <c r="B300" s="15"/>
      <c r="C300" s="16"/>
      <c r="D300" s="16"/>
      <c r="E300" s="17"/>
    </row>
    <row r="301" spans="1:5" ht="12.75">
      <c r="A301" s="15"/>
      <c r="B301" s="15"/>
      <c r="C301" s="16"/>
      <c r="D301" s="16"/>
      <c r="E301" s="17"/>
    </row>
    <row r="302" spans="1:5" ht="12.75">
      <c r="A302" s="15"/>
      <c r="B302" s="15"/>
      <c r="C302" s="16"/>
      <c r="D302" s="16"/>
      <c r="E302" s="17"/>
    </row>
    <row r="303" spans="1:5" ht="12.75">
      <c r="A303" s="15"/>
      <c r="B303" s="15"/>
      <c r="C303" s="16"/>
      <c r="D303" s="16"/>
      <c r="E303" s="17"/>
    </row>
    <row r="304" spans="1:5" ht="12.75">
      <c r="A304" s="15"/>
      <c r="B304" s="15"/>
      <c r="C304" s="16"/>
      <c r="D304" s="16"/>
      <c r="E304" s="17"/>
    </row>
    <row r="305" spans="1:5" ht="12.75">
      <c r="A305" s="15"/>
      <c r="B305" s="15"/>
      <c r="C305" s="16"/>
      <c r="D305" s="16"/>
      <c r="E305" s="17"/>
    </row>
    <row r="306" spans="1:5" ht="12.75">
      <c r="A306" s="15"/>
      <c r="B306" s="15"/>
      <c r="C306" s="16"/>
      <c r="D306" s="16"/>
      <c r="E306" s="17"/>
    </row>
    <row r="307" spans="1:5" ht="12.75">
      <c r="A307" s="15"/>
      <c r="B307" s="15"/>
      <c r="C307" s="16"/>
      <c r="D307" s="16"/>
      <c r="E307" s="17"/>
    </row>
    <row r="308" spans="1:5" ht="12.75">
      <c r="A308" s="15"/>
      <c r="B308" s="15"/>
      <c r="C308" s="16"/>
      <c r="D308" s="16"/>
      <c r="E308" s="17"/>
    </row>
    <row r="309" spans="1:5" ht="12.75">
      <c r="A309" s="15"/>
      <c r="B309" s="15"/>
      <c r="C309" s="16"/>
      <c r="D309" s="16"/>
      <c r="E309" s="17"/>
    </row>
    <row r="310" spans="1:5" ht="12.75">
      <c r="A310" s="15"/>
      <c r="B310" s="15"/>
      <c r="C310" s="16"/>
      <c r="D310" s="16"/>
      <c r="E310" s="17"/>
    </row>
    <row r="311" spans="1:5" ht="12.75">
      <c r="A311" s="15"/>
      <c r="B311" s="15"/>
      <c r="C311" s="16"/>
      <c r="D311" s="16"/>
      <c r="E311" s="17"/>
    </row>
    <row r="312" spans="1:5" ht="12.75">
      <c r="A312" s="15"/>
      <c r="B312" s="15"/>
      <c r="C312" s="16"/>
      <c r="D312" s="16"/>
      <c r="E312" s="17"/>
    </row>
    <row r="313" spans="1:5" ht="12.75">
      <c r="A313" s="15"/>
      <c r="B313" s="15"/>
      <c r="C313" s="16"/>
      <c r="D313" s="16"/>
      <c r="E313" s="17"/>
    </row>
    <row r="314" spans="1:5" ht="12.75">
      <c r="A314" s="15"/>
      <c r="B314" s="15"/>
      <c r="C314" s="16"/>
      <c r="D314" s="16"/>
      <c r="E314" s="17"/>
    </row>
    <row r="315" spans="1:5" ht="12.75">
      <c r="A315" s="15"/>
      <c r="B315" s="15"/>
      <c r="C315" s="16"/>
      <c r="D315" s="16"/>
      <c r="E315" s="17"/>
    </row>
    <row r="316" spans="1:5" ht="12.75">
      <c r="A316" s="15"/>
      <c r="B316" s="15"/>
      <c r="C316" s="16"/>
      <c r="D316" s="16"/>
      <c r="E316" s="17"/>
    </row>
    <row r="317" spans="1:5" ht="12.75">
      <c r="A317" s="15"/>
      <c r="B317" s="15"/>
      <c r="C317" s="16"/>
      <c r="D317" s="16"/>
      <c r="E317" s="17"/>
    </row>
    <row r="318" spans="1:5" ht="12.75">
      <c r="A318" s="15"/>
      <c r="B318" s="15"/>
      <c r="C318" s="16"/>
      <c r="D318" s="16"/>
      <c r="E318" s="17"/>
    </row>
    <row r="319" spans="1:5" ht="12.75">
      <c r="A319" s="15"/>
      <c r="B319" s="15"/>
      <c r="C319" s="16"/>
      <c r="D319" s="16"/>
      <c r="E319" s="17"/>
    </row>
    <row r="320" spans="1:5" ht="12.75">
      <c r="A320" s="15"/>
      <c r="B320" s="15"/>
      <c r="C320" s="16"/>
      <c r="D320" s="16"/>
      <c r="E320" s="17"/>
    </row>
    <row r="321" spans="1:5" ht="12.75">
      <c r="A321" s="15"/>
      <c r="B321" s="15"/>
      <c r="C321" s="16"/>
      <c r="D321" s="16"/>
      <c r="E321" s="17"/>
    </row>
    <row r="322" spans="1:5" ht="12.75">
      <c r="A322" s="15"/>
      <c r="B322" s="15"/>
      <c r="C322" s="16"/>
      <c r="D322" s="16"/>
      <c r="E322" s="17"/>
    </row>
    <row r="323" spans="1:5" ht="12.75">
      <c r="A323" s="15"/>
      <c r="B323" s="15"/>
      <c r="C323" s="16"/>
      <c r="D323" s="16"/>
      <c r="E323" s="17"/>
    </row>
    <row r="324" spans="1:5" ht="12.75">
      <c r="A324" s="15"/>
      <c r="B324" s="15"/>
      <c r="C324" s="16"/>
      <c r="D324" s="16"/>
      <c r="E324" s="17"/>
    </row>
    <row r="325" spans="1:5" ht="12.75">
      <c r="A325" s="15"/>
      <c r="B325" s="15"/>
      <c r="C325" s="16"/>
      <c r="D325" s="16"/>
      <c r="E325" s="17"/>
    </row>
    <row r="326" spans="1:5" ht="12.75">
      <c r="A326" s="15"/>
      <c r="B326" s="15"/>
      <c r="C326" s="16"/>
      <c r="D326" s="16"/>
      <c r="E326" s="17"/>
    </row>
    <row r="327" spans="1:5" ht="12.75">
      <c r="A327" s="15"/>
      <c r="B327" s="15"/>
      <c r="C327" s="16"/>
      <c r="D327" s="16"/>
      <c r="E327" s="17"/>
    </row>
    <row r="328" spans="1:5" ht="12.75">
      <c r="A328" s="15"/>
      <c r="B328" s="15"/>
      <c r="C328" s="16"/>
      <c r="D328" s="16"/>
      <c r="E328" s="17"/>
    </row>
    <row r="329" spans="1:5" ht="12.75">
      <c r="A329" s="15"/>
      <c r="B329" s="15"/>
      <c r="C329" s="16"/>
      <c r="D329" s="16"/>
      <c r="E329" s="17"/>
    </row>
    <row r="330" spans="1:5" ht="12.75">
      <c r="A330" s="15"/>
      <c r="B330" s="15"/>
      <c r="C330" s="16"/>
      <c r="D330" s="16"/>
      <c r="E330" s="17"/>
    </row>
    <row r="331" spans="1:5" ht="12.75">
      <c r="A331" s="15"/>
      <c r="B331" s="15"/>
      <c r="C331" s="16"/>
      <c r="D331" s="16"/>
      <c r="E331" s="17"/>
    </row>
    <row r="332" spans="1:5" ht="12.75">
      <c r="A332" s="15"/>
      <c r="B332" s="15"/>
      <c r="C332" s="16"/>
      <c r="D332" s="16"/>
      <c r="E332" s="17"/>
    </row>
    <row r="333" spans="1:5" ht="12.75">
      <c r="A333" s="15"/>
      <c r="B333" s="15"/>
      <c r="C333" s="16"/>
      <c r="D333" s="16"/>
      <c r="E333" s="17"/>
    </row>
    <row r="334" spans="1:5" ht="12.75">
      <c r="A334" s="15"/>
      <c r="B334" s="15"/>
      <c r="C334" s="16"/>
      <c r="D334" s="16"/>
      <c r="E334" s="17"/>
    </row>
    <row r="335" spans="1:5" ht="12.75">
      <c r="A335" s="15"/>
      <c r="B335" s="15"/>
      <c r="C335" s="16"/>
      <c r="D335" s="16"/>
      <c r="E335" s="17"/>
    </row>
    <row r="336" spans="1:5" ht="12.75">
      <c r="A336" s="15"/>
      <c r="B336" s="15"/>
      <c r="C336" s="16"/>
      <c r="D336" s="16"/>
      <c r="E336" s="17"/>
    </row>
    <row r="337" spans="1:5" ht="12.75">
      <c r="A337" s="15"/>
      <c r="B337" s="15"/>
      <c r="C337" s="16"/>
      <c r="D337" s="16"/>
      <c r="E337" s="17"/>
    </row>
    <row r="338" spans="1:5" ht="12.75">
      <c r="A338" s="15"/>
      <c r="B338" s="15"/>
      <c r="C338" s="16"/>
      <c r="D338" s="16"/>
      <c r="E338" s="17"/>
    </row>
    <row r="339" spans="1:5" ht="12.75">
      <c r="A339" s="15"/>
      <c r="B339" s="15"/>
      <c r="C339" s="16"/>
      <c r="D339" s="16"/>
      <c r="E339" s="17"/>
    </row>
    <row r="340" spans="1:5" ht="12.75">
      <c r="A340" s="15"/>
      <c r="B340" s="15"/>
      <c r="C340" s="16"/>
      <c r="D340" s="16"/>
      <c r="E340" s="17"/>
    </row>
    <row r="341" spans="1:5" ht="12.75">
      <c r="A341" s="15"/>
      <c r="B341" s="15"/>
      <c r="C341" s="16"/>
      <c r="D341" s="16"/>
      <c r="E341" s="17"/>
    </row>
    <row r="342" spans="1:5" ht="12.75">
      <c r="A342" s="15"/>
      <c r="B342" s="15"/>
      <c r="C342" s="16"/>
      <c r="D342" s="16"/>
      <c r="E342" s="17"/>
    </row>
    <row r="343" spans="1:5" ht="12.75">
      <c r="A343" s="15"/>
      <c r="B343" s="15"/>
      <c r="C343" s="16"/>
      <c r="D343" s="16"/>
      <c r="E343" s="17"/>
    </row>
    <row r="344" spans="1:5" ht="12.75">
      <c r="A344" s="15"/>
      <c r="B344" s="15"/>
      <c r="C344" s="16"/>
      <c r="D344" s="16"/>
      <c r="E344" s="17"/>
    </row>
    <row r="345" spans="1:5" ht="12.75">
      <c r="A345" s="15"/>
      <c r="B345" s="15"/>
      <c r="C345" s="16"/>
      <c r="D345" s="16"/>
      <c r="E345" s="17"/>
    </row>
    <row r="346" spans="1:5" ht="12.75">
      <c r="A346" s="15"/>
      <c r="B346" s="15"/>
      <c r="C346" s="16"/>
      <c r="D346" s="16"/>
      <c r="E346" s="17"/>
    </row>
    <row r="347" spans="1:5" ht="12.75">
      <c r="A347" s="15"/>
      <c r="B347" s="15"/>
      <c r="C347" s="16"/>
      <c r="D347" s="16"/>
      <c r="E347" s="17"/>
    </row>
    <row r="348" spans="1:5" ht="12.75">
      <c r="A348" s="15"/>
      <c r="B348" s="15"/>
      <c r="C348" s="16"/>
      <c r="D348" s="16"/>
      <c r="E348" s="17"/>
    </row>
    <row r="349" spans="1:5" ht="12.75">
      <c r="A349" s="15"/>
      <c r="B349" s="15"/>
      <c r="C349" s="16"/>
      <c r="D349" s="16"/>
      <c r="E349" s="17"/>
    </row>
    <row r="350" spans="1:5" ht="12.75">
      <c r="A350" s="15"/>
      <c r="B350" s="15"/>
      <c r="C350" s="16"/>
      <c r="D350" s="16"/>
      <c r="E350" s="17"/>
    </row>
    <row r="351" spans="1:5" ht="12.75">
      <c r="A351" s="15"/>
      <c r="B351" s="15"/>
      <c r="C351" s="16"/>
      <c r="D351" s="16"/>
      <c r="E351" s="17"/>
    </row>
    <row r="352" spans="1:5" ht="12.75">
      <c r="A352" s="15"/>
      <c r="B352" s="15"/>
      <c r="C352" s="16"/>
      <c r="D352" s="16"/>
      <c r="E352" s="17"/>
    </row>
    <row r="353" spans="1:5" ht="12.75">
      <c r="A353" s="15"/>
      <c r="B353" s="15"/>
      <c r="C353" s="16"/>
      <c r="D353" s="16"/>
      <c r="E353" s="17"/>
    </row>
    <row r="354" spans="1:5" ht="12.75">
      <c r="A354" s="15"/>
      <c r="B354" s="15"/>
      <c r="C354" s="16"/>
      <c r="D354" s="16"/>
      <c r="E354" s="17"/>
    </row>
    <row r="355" spans="1:5" ht="12.75">
      <c r="A355" s="15"/>
      <c r="B355" s="15"/>
      <c r="C355" s="16"/>
      <c r="D355" s="16"/>
      <c r="E355" s="17"/>
    </row>
    <row r="356" spans="1:5" ht="12.75">
      <c r="A356" s="15"/>
      <c r="B356" s="15"/>
      <c r="C356" s="16"/>
      <c r="D356" s="16"/>
      <c r="E356" s="17"/>
    </row>
    <row r="357" spans="1:5" ht="12.75">
      <c r="A357" s="15"/>
      <c r="B357" s="15"/>
      <c r="C357" s="16"/>
      <c r="D357" s="16"/>
      <c r="E357" s="17"/>
    </row>
    <row r="358" spans="1:5" ht="12.75">
      <c r="A358" s="15"/>
      <c r="B358" s="15"/>
      <c r="C358" s="16"/>
      <c r="D358" s="16"/>
      <c r="E358" s="17"/>
    </row>
    <row r="359" spans="1:5" ht="12.75">
      <c r="A359" s="15"/>
      <c r="B359" s="15"/>
      <c r="C359" s="16"/>
      <c r="D359" s="16"/>
      <c r="E359" s="17"/>
    </row>
    <row r="360" spans="1:4" ht="12.75">
      <c r="A360" s="15"/>
      <c r="B360" s="15"/>
      <c r="C360" s="16"/>
      <c r="D360" s="16"/>
    </row>
    <row r="361" spans="1:4" ht="12.75">
      <c r="A361" s="15"/>
      <c r="B361" s="15"/>
      <c r="C361" s="16"/>
      <c r="D361" s="16"/>
    </row>
    <row r="362" spans="1:4" ht="12.75">
      <c r="A362" s="15"/>
      <c r="B362" s="15"/>
      <c r="C362" s="16"/>
      <c r="D362" s="16"/>
    </row>
    <row r="363" spans="1:4" ht="12.75">
      <c r="A363" s="15"/>
      <c r="B363" s="15"/>
      <c r="C363" s="16"/>
      <c r="D363" s="16"/>
    </row>
    <row r="364" spans="1:4" ht="12.75">
      <c r="A364" s="15"/>
      <c r="B364" s="15"/>
      <c r="C364" s="16"/>
      <c r="D364" s="16"/>
    </row>
    <row r="365" spans="1:4" ht="12.75">
      <c r="A365" s="15"/>
      <c r="B365" s="15"/>
      <c r="C365" s="16"/>
      <c r="D365" s="16"/>
    </row>
    <row r="366" spans="1:4" ht="12.75">
      <c r="A366" s="15"/>
      <c r="B366" s="15"/>
      <c r="C366" s="16"/>
      <c r="D366" s="16"/>
    </row>
    <row r="367" spans="1:4" ht="12.75">
      <c r="A367" s="15"/>
      <c r="B367" s="15"/>
      <c r="C367" s="16"/>
      <c r="D367" s="16"/>
    </row>
    <row r="368" spans="1:4" ht="12.75">
      <c r="A368" s="15"/>
      <c r="B368" s="15"/>
      <c r="C368" s="16"/>
      <c r="D368" s="16"/>
    </row>
    <row r="369" spans="1:4" ht="12.75">
      <c r="A369" s="15"/>
      <c r="B369" s="15"/>
      <c r="C369" s="16"/>
      <c r="D369" s="16"/>
    </row>
    <row r="370" spans="1:4" ht="12.75">
      <c r="A370" s="15"/>
      <c r="B370" s="15"/>
      <c r="C370" s="16"/>
      <c r="D370" s="16"/>
    </row>
    <row r="371" spans="1:4" ht="12.75">
      <c r="A371" s="15"/>
      <c r="B371" s="15"/>
      <c r="C371" s="16"/>
      <c r="D371" s="16"/>
    </row>
    <row r="372" spans="1:4" ht="12.75">
      <c r="A372" s="15"/>
      <c r="B372" s="15"/>
      <c r="C372" s="16"/>
      <c r="D372" s="16"/>
    </row>
    <row r="373" spans="1:4" ht="12.75">
      <c r="A373" s="15"/>
      <c r="B373" s="15"/>
      <c r="C373" s="16"/>
      <c r="D373" s="16"/>
    </row>
    <row r="374" spans="1:4" ht="12.75">
      <c r="A374" s="15"/>
      <c r="B374" s="15"/>
      <c r="C374" s="16"/>
      <c r="D374" s="16"/>
    </row>
    <row r="375" spans="1:4" ht="12.75">
      <c r="A375" s="15"/>
      <c r="B375" s="15"/>
      <c r="C375" s="16"/>
      <c r="D375" s="16"/>
    </row>
    <row r="376" spans="1:4" ht="12.75">
      <c r="A376" s="15"/>
      <c r="B376" s="15"/>
      <c r="C376" s="16"/>
      <c r="D376" s="16"/>
    </row>
    <row r="377" spans="1:4" ht="12.75">
      <c r="A377" s="15"/>
      <c r="B377" s="15"/>
      <c r="C377" s="16"/>
      <c r="D377" s="16"/>
    </row>
    <row r="378" spans="1:4" ht="12.75">
      <c r="A378" s="15"/>
      <c r="B378" s="15"/>
      <c r="C378" s="16"/>
      <c r="D378" s="16"/>
    </row>
    <row r="379" spans="1:4" ht="12.75">
      <c r="A379" s="15"/>
      <c r="B379" s="15"/>
      <c r="C379" s="16"/>
      <c r="D379" s="16"/>
    </row>
    <row r="380" spans="1:4" ht="12.75">
      <c r="A380" s="15"/>
      <c r="B380" s="15"/>
      <c r="C380" s="16"/>
      <c r="D380" s="16"/>
    </row>
    <row r="381" spans="1:4" ht="12.75">
      <c r="A381" s="15"/>
      <c r="B381" s="15"/>
      <c r="C381" s="16"/>
      <c r="D381" s="16"/>
    </row>
    <row r="382" spans="1:4" ht="12.75">
      <c r="A382" s="15"/>
      <c r="B382" s="15"/>
      <c r="C382" s="16"/>
      <c r="D382" s="16"/>
    </row>
    <row r="383" spans="1:4" ht="12.75">
      <c r="A383" s="15"/>
      <c r="B383" s="15"/>
      <c r="C383" s="16"/>
      <c r="D383" s="16"/>
    </row>
    <row r="384" spans="1:4" ht="12.75">
      <c r="A384" s="15"/>
      <c r="B384" s="15"/>
      <c r="C384" s="16"/>
      <c r="D384" s="16"/>
    </row>
    <row r="385" spans="1:4" ht="12.75">
      <c r="A385" s="15"/>
      <c r="B385" s="15"/>
      <c r="C385" s="16"/>
      <c r="D385" s="16"/>
    </row>
    <row r="386" spans="1:4" ht="12.75">
      <c r="A386" s="15"/>
      <c r="B386" s="15"/>
      <c r="C386" s="16"/>
      <c r="D386" s="16"/>
    </row>
    <row r="387" spans="1:4" ht="12.75">
      <c r="A387" s="15"/>
      <c r="B387" s="15"/>
      <c r="C387" s="16"/>
      <c r="D387" s="16"/>
    </row>
    <row r="388" spans="1:4" ht="12.75">
      <c r="A388" s="15"/>
      <c r="B388" s="15"/>
      <c r="C388" s="16"/>
      <c r="D388" s="16"/>
    </row>
    <row r="389" spans="1:4" ht="12.75">
      <c r="A389" s="15"/>
      <c r="B389" s="15"/>
      <c r="C389" s="16"/>
      <c r="D389" s="16"/>
    </row>
    <row r="390" spans="1:4" ht="12.75">
      <c r="A390" s="15"/>
      <c r="B390" s="15"/>
      <c r="C390" s="16"/>
      <c r="D390" s="16"/>
    </row>
    <row r="391" spans="1:4" ht="12.75">
      <c r="A391" s="15"/>
      <c r="B391" s="15"/>
      <c r="C391" s="16"/>
      <c r="D391" s="16"/>
    </row>
    <row r="392" spans="1:4" ht="12.75">
      <c r="A392" s="15"/>
      <c r="B392" s="15"/>
      <c r="C392" s="16"/>
      <c r="D392" s="16"/>
    </row>
    <row r="393" spans="1:4" ht="12.75">
      <c r="A393" s="15"/>
      <c r="B393" s="15"/>
      <c r="C393" s="16"/>
      <c r="D393" s="16"/>
    </row>
    <row r="394" spans="1:4" ht="12.75">
      <c r="A394" s="15"/>
      <c r="B394" s="15"/>
      <c r="C394" s="16"/>
      <c r="D394" s="16"/>
    </row>
    <row r="395" spans="1:4" ht="12.75">
      <c r="A395" s="15"/>
      <c r="B395" s="15"/>
      <c r="C395" s="16"/>
      <c r="D395" s="16"/>
    </row>
    <row r="396" spans="1:4" ht="12.75">
      <c r="A396" s="15"/>
      <c r="B396" s="15"/>
      <c r="C396" s="16"/>
      <c r="D396" s="16"/>
    </row>
    <row r="397" spans="1:4" ht="12.75">
      <c r="A397" s="15"/>
      <c r="B397" s="15"/>
      <c r="C397" s="16"/>
      <c r="D397" s="16"/>
    </row>
    <row r="398" spans="1:4" ht="12.75">
      <c r="A398" s="15"/>
      <c r="B398" s="15"/>
      <c r="C398" s="16"/>
      <c r="D398" s="16"/>
    </row>
  </sheetData>
  <sheetProtection/>
  <mergeCells count="8">
    <mergeCell ref="I4:O4"/>
    <mergeCell ref="I2:O2"/>
    <mergeCell ref="A207:I207"/>
    <mergeCell ref="J22:M22"/>
    <mergeCell ref="Q23:R23"/>
    <mergeCell ref="V22:X22"/>
    <mergeCell ref="A200:I200"/>
    <mergeCell ref="K200:R200"/>
  </mergeCells>
  <printOptions/>
  <pageMargins left="0.5905511811023623" right="0.2362204724409449" top="0.6692913385826772" bottom="0.5511811023622047" header="0.31496062992125984" footer="0.31496062992125984"/>
  <pageSetup fitToHeight="3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Cliente</cp:lastModifiedBy>
  <cp:lastPrinted>2013-01-31T17:54:33Z</cp:lastPrinted>
  <dcterms:created xsi:type="dcterms:W3CDTF">2012-05-16T21:23:31Z</dcterms:created>
  <dcterms:modified xsi:type="dcterms:W3CDTF">2013-02-06T18:41:06Z</dcterms:modified>
  <cp:category/>
  <cp:version/>
  <cp:contentType/>
  <cp:contentStatus/>
</cp:coreProperties>
</file>